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adtwerkestuttgart.sharepoint.com/sites/SN-SN-K/Shared Documents/General/KR/02_kaufm_Netzst/Gas/Preise und Regelungen/Neuer Ordner/"/>
    </mc:Choice>
  </mc:AlternateContent>
  <xr:revisionPtr revIDLastSave="242" documentId="8_{BC367414-9415-408E-9497-0A9030CE10FF}" xr6:coauthVersionLast="47" xr6:coauthVersionMax="47" xr10:uidLastSave="{6DC6FC53-1532-45C6-A54E-E76383FDAB1F}"/>
  <bookViews>
    <workbookView xWindow="-110" yWindow="-110" windowWidth="38620" windowHeight="21100" activeTab="3" xr2:uid="{84B83A58-27CA-4F90-B504-3E615209CBC4}"/>
  </bookViews>
  <sheets>
    <sheet name="Kunden mit Leistungsmessung " sheetId="6" r:id="rId1"/>
    <sheet name="Kunden ohne Leistungsmessung" sheetId="1" r:id="rId2"/>
    <sheet name="Ergebnisse" sheetId="5" r:id="rId3"/>
    <sheet name="Netzentgelte 2026" sheetId="4" r:id="rId4"/>
  </sheets>
  <definedNames>
    <definedName name="_xlnm.Print_Area" localSheetId="2">Ergebnisse!$A$1:$E$33</definedName>
    <definedName name="_xlnm.Print_Area" localSheetId="0">'Kunden mit Leistungsmessung '!$A$1:$L$65</definedName>
    <definedName name="_xlnm.Print_Area" localSheetId="1">'Kunden ohne Leistungsmessung'!$A$1:$J$46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62" i="6"/>
  <c r="K14" i="6" l="1"/>
  <c r="K18" i="6" l="1"/>
  <c r="K32" i="6"/>
  <c r="K30" i="6"/>
  <c r="K34" i="6" s="1"/>
  <c r="K28" i="6"/>
  <c r="K22" i="6" l="1"/>
  <c r="K20" i="6"/>
  <c r="K24" i="6" s="1"/>
  <c r="I22" i="1"/>
  <c r="I20" i="1"/>
  <c r="I24" i="1" s="1"/>
  <c r="I18" i="1"/>
  <c r="I26" i="1" l="1"/>
  <c r="D18" i="5" l="1"/>
  <c r="D8" i="5"/>
  <c r="D6" i="5"/>
  <c r="K53" i="6"/>
  <c r="K54" i="6"/>
  <c r="K52" i="6"/>
  <c r="K47" i="6"/>
  <c r="K48" i="6"/>
  <c r="K49" i="6"/>
  <c r="K50" i="6"/>
  <c r="K46" i="6"/>
  <c r="I36" i="1"/>
  <c r="I35" i="1"/>
  <c r="I34" i="1"/>
  <c r="I33" i="1"/>
  <c r="I32" i="1"/>
  <c r="K36" i="6" l="1"/>
  <c r="K56" i="6"/>
  <c r="K26" i="6"/>
  <c r="I37" i="1"/>
  <c r="D24" i="5" s="1"/>
  <c r="D22" i="5"/>
  <c r="D12" i="5" l="1"/>
  <c r="K58" i="6"/>
  <c r="D14" i="5" s="1"/>
  <c r="K38" i="6"/>
  <c r="D10" i="5" s="1"/>
  <c r="I39" i="1"/>
  <c r="D26" i="5" s="1"/>
  <c r="I14" i="1" l="1"/>
  <c r="D2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Juszczuk, Mariola</author>
  </authors>
  <commentList>
    <comment ref="I14" authorId="0" shapeId="0" xr:uid="{3BF64F18-0366-42FF-B409-A0952972A9B2}">
      <text>
        <r>
          <rPr>
            <sz val="10"/>
            <color indexed="81"/>
            <rFont val="Arial"/>
            <family val="2"/>
          </rPr>
          <t xml:space="preserve">Dieser Wert dient nur als Anhaltspunkt. Die individuelle Vorhalteleistung wird nach dem jeweilgen Kundenverhalten, entsprechend dem Jahresverbrauch des Netzkunden und seinem Standardlastprofil
berechnet und im Rahmen des Lieferantenwechsels mitgeteilt. </t>
        </r>
      </text>
    </comment>
  </commentList>
</comments>
</file>

<file path=xl/sharedStrings.xml><?xml version="1.0" encoding="utf-8"?>
<sst xmlns="http://schemas.openxmlformats.org/spreadsheetml/2006/main" count="131" uniqueCount="87">
  <si>
    <t>X</t>
  </si>
  <si>
    <t>inkl. vorgelagertes Netz</t>
  </si>
  <si>
    <t>exkl. MwSt.</t>
  </si>
  <si>
    <t>Kundendaten</t>
  </si>
  <si>
    <t>Eingabefeld</t>
  </si>
  <si>
    <t>Jahresarbeit</t>
  </si>
  <si>
    <t xml:space="preserve">Ø Benutzungsstunden der SLP-Kunden </t>
  </si>
  <si>
    <t xml:space="preserve">Berechnete Vorhalteleistung bei SLP- Kunden </t>
  </si>
  <si>
    <t>Netzentgelt das Gasverteilnetz der Stuttgart Netze GmbH</t>
  </si>
  <si>
    <t>Vorzonenpreis</t>
  </si>
  <si>
    <t>im Vorzonenpreis abgegoltene Jahresarbeit</t>
  </si>
  <si>
    <t>spezifische Arbeitspreis für die Restmenge</t>
  </si>
  <si>
    <t xml:space="preserve">Arbeitspreis für die Restmenge </t>
  </si>
  <si>
    <t xml:space="preserve">Summe Netzentgelt </t>
  </si>
  <si>
    <t>Messung</t>
  </si>
  <si>
    <t>Messstellenbetrieb: bitte "X"</t>
  </si>
  <si>
    <t>Messen: bitte "X"</t>
  </si>
  <si>
    <t>Zählergruppe G4 - G8</t>
  </si>
  <si>
    <t>Zählergruppe G10 - G25</t>
  </si>
  <si>
    <t>Zählergruppe G40 - G100</t>
  </si>
  <si>
    <t>Zählergruppe G160 - G250</t>
  </si>
  <si>
    <t>Zählergruppe G400 - G650</t>
  </si>
  <si>
    <t xml:space="preserve">Summe Messung </t>
  </si>
  <si>
    <t xml:space="preserve">Endsumme </t>
  </si>
  <si>
    <t>$P$1</t>
  </si>
  <si>
    <t>zur Information</t>
  </si>
  <si>
    <t>Hinweis</t>
  </si>
  <si>
    <t xml:space="preserve">   Kundendaten</t>
  </si>
  <si>
    <t>Eingabefelder</t>
  </si>
  <si>
    <t xml:space="preserve">Jahresarbeit </t>
  </si>
  <si>
    <t xml:space="preserve">Leistung </t>
  </si>
  <si>
    <t>Benutzungsstunden</t>
  </si>
  <si>
    <t>Vorzonenpreis Arbeit</t>
  </si>
  <si>
    <t>spezifischer Arbeitspreis der nicht abgegoltenen Arbeit</t>
  </si>
  <si>
    <t>Arbeitspreis der nicht abgegoltenen Arbeit</t>
  </si>
  <si>
    <t xml:space="preserve">Summe Netzentgelt Arbeit </t>
  </si>
  <si>
    <t>Vorzonenpreis Leistung</t>
  </si>
  <si>
    <t>im Vorzonenpreis abgegoltene Leistung</t>
  </si>
  <si>
    <t xml:space="preserve">spezifische Leistungspreis der nicht abgegoltenen Leistung </t>
  </si>
  <si>
    <t xml:space="preserve">Leistungpreis der nicht abgegoltenen Leistung </t>
  </si>
  <si>
    <t xml:space="preserve">Summe Netzentgelt Leistung </t>
  </si>
  <si>
    <t xml:space="preserve">                                                                     Messung</t>
  </si>
  <si>
    <t>Zählergruppe &gt; G 650</t>
  </si>
  <si>
    <t xml:space="preserve">                                                              Zusatzgeräte</t>
  </si>
  <si>
    <t>Messwertregistriergerät (MRG)</t>
  </si>
  <si>
    <t>Mengenumwerter (MU)</t>
  </si>
  <si>
    <t xml:space="preserve">Mengenumwerter Kombigerät </t>
  </si>
  <si>
    <t>(inkl. MRG-Funktionalität)</t>
  </si>
  <si>
    <t>Übersicht Netzentgelte Stuttgart Netze GmbH</t>
  </si>
  <si>
    <t>Angegebene Arbeit</t>
  </si>
  <si>
    <t>Angegebene Leistung</t>
  </si>
  <si>
    <t>Netzentgelt Summe</t>
  </si>
  <si>
    <t>Anhaltswert Leistung</t>
  </si>
  <si>
    <t>Zone</t>
  </si>
  <si>
    <t>Im Vorzonenpreis
abgegoltene Jahresarbeit</t>
  </si>
  <si>
    <t>Arbeitspreis
für die Restmenge</t>
  </si>
  <si>
    <t>(M)</t>
  </si>
  <si>
    <t>(SP)</t>
  </si>
  <si>
    <t>(M1)</t>
  </si>
  <si>
    <t>(AP)</t>
  </si>
  <si>
    <t>i</t>
  </si>
  <si>
    <t>von kWh</t>
  </si>
  <si>
    <t>bis kWh</t>
  </si>
  <si>
    <t>€/a</t>
  </si>
  <si>
    <t>kWh</t>
  </si>
  <si>
    <t>ct/kWh</t>
  </si>
  <si>
    <t>Jahresleistung</t>
  </si>
  <si>
    <t>Im Vorzonenpreis
abgegoltene Jahresleistung</t>
  </si>
  <si>
    <t>Leistungspreis
für die Restleistung</t>
  </si>
  <si>
    <t>(P1)</t>
  </si>
  <si>
    <t>(LP)</t>
  </si>
  <si>
    <t>von kW</t>
  </si>
  <si>
    <t>bis kW</t>
  </si>
  <si>
    <t>kW</t>
  </si>
  <si>
    <t>€/kW</t>
  </si>
  <si>
    <t xml:space="preserve">Messen tägl.: bitte "X" </t>
  </si>
  <si>
    <t xml:space="preserve">Messen stündl.: bitte "X" </t>
  </si>
  <si>
    <t>Konzessionabgabe für nicht grundvesorgte Entnahmestellen</t>
  </si>
  <si>
    <t>Konzessionsabgabe für nicht grundvesorgte Entnahmestellen</t>
  </si>
  <si>
    <t>Netzentgelte für Kunden mit Leistungsmessung:</t>
  </si>
  <si>
    <t>Netzentgelte für Kunden ohne Leistungsmessung:</t>
  </si>
  <si>
    <t>Kunden ohne Leistungsmessung (SLP-Kunden)</t>
  </si>
  <si>
    <t>Kunden mit Leistungsmessung (RLM-Kunden) Arbeit</t>
  </si>
  <si>
    <t>Kunden mit Leistungsmessung (RLM-Kunden) Leistung</t>
  </si>
  <si>
    <t>sofern zusätzlich ein Messwertregistergerät oder mengenumwerter gewünscht wird, ermitteln Sie die Preise für Messung gem. dem Tabellenblatt "Kunden mit Leistungsmessung"</t>
  </si>
  <si>
    <t>Kunden mit Leistungsmessung Netzentgelte ab 01.01.2026</t>
  </si>
  <si>
    <t>Kunden ohne Leistungsmessung Netzentgelte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</si>
</sst>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3" formatCode="_-* #,##0.00_-;\-* #,##0.00_-;_-* &quot;-&quot;??_-;_-@_-"/>
    <numFmt numFmtId="164" formatCode="#,##0\ &quot;kWh&quot;"/>
    <numFmt numFmtId="165" formatCode="#,##0\ &quot;h&quot;"/>
    <numFmt numFmtId="166" formatCode="#,##0.00\ &quot;€&quot;"/>
    <numFmt numFmtId="167" formatCode="#,##0.0000_ ;\-#,##0.0000\ "/>
    <numFmt numFmtId="168" formatCode="0.0000"/>
    <numFmt numFmtId="169" formatCode="#,##0.0000\ &quot;ct/kWh&quot;"/>
    <numFmt numFmtId="170" formatCode="#,##0.00\ &quot;€/a&quot;"/>
    <numFmt numFmtId="171" formatCode="#,##0\ &quot;kWh/a&quot;"/>
    <numFmt numFmtId="172" formatCode="#,##0.000_ ;\-#,##0.000\ "/>
    <numFmt numFmtId="173" formatCode="#,##0\ &quot;kW&quot;"/>
    <numFmt numFmtId="174" formatCode="#,##0.0000\ &quot;€&quot;"/>
    <numFmt numFmtId="175" formatCode="#,##0.00\ &quot;€/kW&quot;"/>
    <numFmt numFmtId="176" formatCode="#,##0\ &quot;kWh/h/a&quot;"/>
    <numFmt numFmtId="177" formatCode="#,##0.0\ &quot;kWh/h/a&quot;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DIN-Light"/>
      <family val="2"/>
    </font>
    <font>
      <sz val="10"/>
      <color theme="0"/>
      <name val="DIN-Light"/>
      <family val="2"/>
    </font>
    <font>
      <sz val="11"/>
      <name val="DIN-Light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b/>
      <sz val="12"/>
      <color rgb="FFFFE900"/>
      <name val="Arial"/>
      <family val="2"/>
    </font>
    <font>
      <sz val="12"/>
      <color theme="1"/>
      <name val="Arial"/>
      <family val="2"/>
    </font>
    <font>
      <sz val="12"/>
      <color rgb="FF00ACE9"/>
      <name val="Arial"/>
      <family val="2"/>
    </font>
    <font>
      <sz val="11"/>
      <color rgb="FF00ACE9"/>
      <name val="Aptos Narrow"/>
      <family val="2"/>
      <scheme val="minor"/>
    </font>
    <font>
      <b/>
      <sz val="20"/>
      <color rgb="FF00ACE9"/>
      <name val="Arial"/>
      <family val="2"/>
    </font>
    <font>
      <b/>
      <sz val="16"/>
      <color rgb="FF00ACE9"/>
      <name val="Arial"/>
      <family val="2"/>
    </font>
    <font>
      <b/>
      <sz val="12"/>
      <color rgb="FF999999"/>
      <name val="Arial"/>
      <family val="2"/>
    </font>
    <font>
      <sz val="12"/>
      <color rgb="FF999999"/>
      <name val="Arial"/>
      <family val="2"/>
    </font>
    <font>
      <b/>
      <u/>
      <sz val="11"/>
      <color theme="1"/>
      <name val="Arial"/>
      <family val="2"/>
    </font>
    <font>
      <sz val="10"/>
      <name val="DIN-Light"/>
      <family val="2"/>
    </font>
    <font>
      <b/>
      <sz val="14"/>
      <color rgb="FF00ACE9"/>
      <name val="Arial"/>
      <family val="2"/>
    </font>
    <font>
      <b/>
      <sz val="14"/>
      <color rgb="FFFFE9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8"/>
      <color rgb="FF00ACE9"/>
      <name val="Arial"/>
      <family val="2"/>
    </font>
    <font>
      <b/>
      <sz val="10"/>
      <name val="DIN-Light"/>
      <family val="2"/>
    </font>
    <font>
      <sz val="11"/>
      <color rgb="FFC00000"/>
      <name val="Aptos Narrow"/>
      <family val="2"/>
      <scheme val="minor"/>
    </font>
    <font>
      <sz val="10"/>
      <color rgb="FF00ACE9"/>
      <name val="DIN-Light"/>
      <family val="2"/>
    </font>
    <font>
      <b/>
      <sz val="11"/>
      <color rgb="FF00ACE9"/>
      <name val="DIN-Light"/>
      <family val="2"/>
    </font>
    <font>
      <b/>
      <sz val="10"/>
      <color rgb="FF00ACE9"/>
      <name val="Arial"/>
      <family val="2"/>
    </font>
    <font>
      <b/>
      <sz val="10"/>
      <color rgb="FF00ACE9"/>
      <name val="DIN-Light"/>
    </font>
    <font>
      <b/>
      <sz val="10"/>
      <color rgb="FF00ACE9"/>
      <name val="DIN-Light"/>
      <family val="2"/>
    </font>
    <font>
      <sz val="11"/>
      <color theme="2" tint="-9.9978637043366805E-2"/>
      <name val="Aptos Narrow"/>
      <family val="2"/>
      <scheme val="minor"/>
    </font>
    <font>
      <sz val="10"/>
      <color indexed="8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0"/>
      <name val="Aptos Narrow"/>
      <family val="2"/>
      <scheme val="minor"/>
    </font>
    <font>
      <sz val="11"/>
      <color rgb="FF99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900"/>
        <bgColor indexed="64"/>
      </patternFill>
    </fill>
    <fill>
      <patternFill patternType="solid">
        <fgColor rgb="FF00AC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900"/>
        <bgColor rgb="FF000000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93">
    <xf numFmtId="0" fontId="0" fillId="0" borderId="0" xfId="0"/>
    <xf numFmtId="0" fontId="3" fillId="0" borderId="0" xfId="0" applyFont="1"/>
    <xf numFmtId="0" fontId="10" fillId="0" borderId="0" xfId="0" applyFont="1"/>
    <xf numFmtId="0" fontId="10" fillId="6" borderId="0" xfId="0" applyFont="1" applyFill="1"/>
    <xf numFmtId="0" fontId="12" fillId="0" borderId="0" xfId="0" applyFont="1"/>
    <xf numFmtId="0" fontId="0" fillId="6" borderId="0" xfId="0" applyFill="1"/>
    <xf numFmtId="0" fontId="6" fillId="0" borderId="15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/>
    </xf>
    <xf numFmtId="4" fontId="7" fillId="0" borderId="15" xfId="1" applyNumberFormat="1" applyFont="1" applyBorder="1" applyAlignment="1">
      <alignment vertical="center"/>
    </xf>
    <xf numFmtId="167" fontId="6" fillId="0" borderId="15" xfId="1" applyNumberFormat="1" applyFont="1" applyBorder="1" applyAlignment="1">
      <alignment vertical="center"/>
    </xf>
    <xf numFmtId="3" fontId="6" fillId="3" borderId="15" xfId="0" applyNumberFormat="1" applyFont="1" applyFill="1" applyBorder="1" applyAlignment="1">
      <alignment vertical="center"/>
    </xf>
    <xf numFmtId="4" fontId="7" fillId="2" borderId="15" xfId="2" applyNumberFormat="1" applyFont="1" applyBorder="1" applyAlignment="1">
      <alignment vertical="center"/>
    </xf>
    <xf numFmtId="167" fontId="6" fillId="3" borderId="15" xfId="1" applyNumberFormat="1" applyFont="1" applyFill="1" applyBorder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166" fontId="6" fillId="0" borderId="15" xfId="1" applyNumberFormat="1" applyFont="1" applyBorder="1" applyAlignment="1">
      <alignment horizontal="right" vertical="center"/>
    </xf>
    <xf numFmtId="168" fontId="6" fillId="0" borderId="15" xfId="1" applyNumberFormat="1" applyFont="1" applyBorder="1" applyAlignment="1">
      <alignment horizontal="right" vertical="center"/>
    </xf>
    <xf numFmtId="3" fontId="6" fillId="3" borderId="15" xfId="0" applyNumberFormat="1" applyFont="1" applyFill="1" applyBorder="1" applyAlignment="1">
      <alignment horizontal="right" vertical="center"/>
    </xf>
    <xf numFmtId="166" fontId="6" fillId="3" borderId="15" xfId="1" applyNumberFormat="1" applyFont="1" applyFill="1" applyBorder="1" applyAlignment="1">
      <alignment horizontal="right" vertical="center"/>
    </xf>
    <xf numFmtId="168" fontId="6" fillId="3" borderId="15" xfId="1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4" fontId="6" fillId="0" borderId="15" xfId="1" applyNumberFormat="1" applyFont="1" applyBorder="1" applyAlignment="1">
      <alignment horizontal="right" vertical="center"/>
    </xf>
    <xf numFmtId="172" fontId="6" fillId="0" borderId="15" xfId="1" applyNumberFormat="1" applyFont="1" applyBorder="1" applyAlignment="1">
      <alignment horizontal="right" vertical="center"/>
    </xf>
    <xf numFmtId="4" fontId="6" fillId="3" borderId="15" xfId="1" applyNumberFormat="1" applyFont="1" applyFill="1" applyBorder="1" applyAlignment="1">
      <alignment horizontal="right" vertical="center"/>
    </xf>
    <xf numFmtId="172" fontId="6" fillId="3" borderId="15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vertical="center"/>
    </xf>
    <xf numFmtId="0" fontId="18" fillId="6" borderId="0" xfId="0" applyFont="1" applyFill="1"/>
    <xf numFmtId="166" fontId="15" fillId="0" borderId="15" xfId="0" applyNumberFormat="1" applyFont="1" applyBorder="1" applyAlignment="1" applyProtection="1">
      <alignment vertical="center"/>
      <protection hidden="1"/>
    </xf>
    <xf numFmtId="171" fontId="20" fillId="5" borderId="1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6" borderId="0" xfId="0" applyFont="1" applyFill="1" applyProtection="1">
      <protection hidden="1"/>
    </xf>
    <xf numFmtId="0" fontId="10" fillId="0" borderId="6" xfId="0" applyFont="1" applyBorder="1" applyProtection="1">
      <protection hidden="1"/>
    </xf>
    <xf numFmtId="0" fontId="10" fillId="6" borderId="0" xfId="0" applyFont="1" applyFill="1" applyProtection="1">
      <protection hidden="1"/>
    </xf>
    <xf numFmtId="0" fontId="20" fillId="5" borderId="15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6" borderId="11" xfId="0" applyFill="1" applyBorder="1" applyProtection="1">
      <protection hidden="1"/>
    </xf>
    <xf numFmtId="0" fontId="11" fillId="6" borderId="0" xfId="0" applyFont="1" applyFill="1" applyProtection="1">
      <protection hidden="1"/>
    </xf>
    <xf numFmtId="0" fontId="11" fillId="6" borderId="11" xfId="0" applyFont="1" applyFill="1" applyBorder="1" applyProtection="1">
      <protection hidden="1"/>
    </xf>
    <xf numFmtId="0" fontId="10" fillId="6" borderId="6" xfId="0" applyFont="1" applyFill="1" applyBorder="1" applyProtection="1">
      <protection hidden="1"/>
    </xf>
    <xf numFmtId="0" fontId="16" fillId="6" borderId="0" xfId="0" applyFont="1" applyFill="1" applyAlignment="1" applyProtection="1">
      <alignment vertical="center"/>
      <protection hidden="1"/>
    </xf>
    <xf numFmtId="164" fontId="15" fillId="0" borderId="15" xfId="0" applyNumberFormat="1" applyFont="1" applyBorder="1" applyAlignment="1" applyProtection="1">
      <alignment vertical="center"/>
      <protection hidden="1"/>
    </xf>
    <xf numFmtId="169" fontId="15" fillId="0" borderId="15" xfId="0" applyNumberFormat="1" applyFont="1" applyBorder="1" applyAlignment="1" applyProtection="1">
      <alignment vertical="center"/>
      <protection hidden="1"/>
    </xf>
    <xf numFmtId="174" fontId="10" fillId="6" borderId="0" xfId="0" applyNumberFormat="1" applyFont="1" applyFill="1" applyProtection="1">
      <protection hidden="1"/>
    </xf>
    <xf numFmtId="166" fontId="19" fillId="6" borderId="15" xfId="0" applyNumberFormat="1" applyFont="1" applyFill="1" applyBorder="1" applyAlignment="1" applyProtection="1">
      <alignment horizontal="center" vertical="center"/>
      <protection hidden="1"/>
    </xf>
    <xf numFmtId="173" fontId="15" fillId="0" borderId="15" xfId="0" applyNumberFormat="1" applyFont="1" applyBorder="1" applyAlignment="1" applyProtection="1">
      <alignment vertical="center"/>
      <protection hidden="1"/>
    </xf>
    <xf numFmtId="175" fontId="15" fillId="0" borderId="15" xfId="0" applyNumberFormat="1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10" fillId="6" borderId="0" xfId="0" applyNumberFormat="1" applyFont="1" applyFill="1" applyProtection="1">
      <protection hidden="1"/>
    </xf>
    <xf numFmtId="0" fontId="9" fillId="6" borderId="0" xfId="0" applyFont="1" applyFill="1" applyAlignment="1" applyProtection="1">
      <alignment horizontal="right" vertical="center"/>
      <protection hidden="1"/>
    </xf>
    <xf numFmtId="166" fontId="9" fillId="6" borderId="0" xfId="0" applyNumberFormat="1" applyFont="1" applyFill="1" applyAlignment="1" applyProtection="1">
      <alignment horizontal="center" vertical="center"/>
      <protection hidden="1"/>
    </xf>
    <xf numFmtId="0" fontId="10" fillId="6" borderId="11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15" fillId="6" borderId="11" xfId="0" applyFont="1" applyFill="1" applyBorder="1" applyProtection="1">
      <protection hidden="1"/>
    </xf>
    <xf numFmtId="170" fontId="15" fillId="6" borderId="0" xfId="0" applyNumberFormat="1" applyFont="1" applyFill="1" applyAlignment="1" applyProtection="1">
      <alignment horizontal="center" vertic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170" fontId="15" fillId="0" borderId="15" xfId="0" applyNumberFormat="1" applyFont="1" applyBorder="1" applyProtection="1">
      <protection hidden="1"/>
    </xf>
    <xf numFmtId="170" fontId="15" fillId="6" borderId="0" xfId="0" applyNumberFormat="1" applyFont="1" applyFill="1" applyAlignment="1" applyProtection="1">
      <alignment horizontal="center"/>
      <protection hidden="1"/>
    </xf>
    <xf numFmtId="0" fontId="15" fillId="6" borderId="11" xfId="0" applyFont="1" applyFill="1" applyBorder="1" applyAlignment="1" applyProtection="1">
      <alignment horizontal="left" vertical="center"/>
      <protection hidden="1"/>
    </xf>
    <xf numFmtId="170" fontId="16" fillId="6" borderId="0" xfId="0" applyNumberFormat="1" applyFont="1" applyFill="1" applyProtection="1">
      <protection hidden="1"/>
    </xf>
    <xf numFmtId="170" fontId="16" fillId="6" borderId="0" xfId="0" applyNumberFormat="1" applyFont="1" applyFill="1" applyAlignment="1" applyProtection="1">
      <alignment horizontal="center" vertical="center"/>
      <protection hidden="1"/>
    </xf>
    <xf numFmtId="0" fontId="15" fillId="6" borderId="11" xfId="0" applyFont="1" applyFill="1" applyBorder="1" applyAlignment="1" applyProtection="1">
      <alignment horizontal="left" vertical="center" wrapText="1"/>
      <protection hidden="1"/>
    </xf>
    <xf numFmtId="0" fontId="15" fillId="6" borderId="11" xfId="0" applyFont="1" applyFill="1" applyBorder="1" applyAlignment="1" applyProtection="1">
      <alignment vertical="top"/>
      <protection hidden="1"/>
    </xf>
    <xf numFmtId="170" fontId="16" fillId="0" borderId="6" xfId="0" applyNumberFormat="1" applyFont="1" applyBorder="1" applyProtection="1">
      <protection hidden="1"/>
    </xf>
    <xf numFmtId="170" fontId="19" fillId="6" borderId="15" xfId="0" applyNumberFormat="1" applyFont="1" applyFill="1" applyBorder="1" applyAlignment="1" applyProtection="1">
      <alignment horizontal="center" vertical="center"/>
      <protection hidden="1"/>
    </xf>
    <xf numFmtId="166" fontId="9" fillId="6" borderId="0" xfId="0" applyNumberFormat="1" applyFont="1" applyFill="1" applyProtection="1">
      <protection hidden="1"/>
    </xf>
    <xf numFmtId="166" fontId="23" fillId="4" borderId="15" xfId="0" applyNumberFormat="1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Protection="1">
      <protection hidden="1"/>
    </xf>
    <xf numFmtId="8" fontId="3" fillId="6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6" borderId="0" xfId="0" applyFont="1" applyFill="1" applyProtection="1">
      <protection hidden="1"/>
    </xf>
    <xf numFmtId="171" fontId="9" fillId="5" borderId="15" xfId="0" applyNumberFormat="1" applyFont="1" applyFill="1" applyBorder="1" applyAlignment="1" applyProtection="1">
      <alignment horizontal="center" vertical="center"/>
      <protection hidden="1"/>
    </xf>
    <xf numFmtId="165" fontId="15" fillId="0" borderId="15" xfId="0" applyNumberFormat="1" applyFont="1" applyBorder="1" applyAlignment="1" applyProtection="1">
      <alignment horizontal="right" vertical="center"/>
      <protection hidden="1"/>
    </xf>
    <xf numFmtId="166" fontId="16" fillId="0" borderId="15" xfId="0" applyNumberFormat="1" applyFont="1" applyBorder="1" applyAlignment="1" applyProtection="1">
      <alignment vertical="center"/>
      <protection hidden="1"/>
    </xf>
    <xf numFmtId="164" fontId="16" fillId="0" borderId="15" xfId="0" applyNumberFormat="1" applyFont="1" applyBorder="1" applyAlignment="1" applyProtection="1">
      <alignment vertical="center"/>
      <protection hidden="1"/>
    </xf>
    <xf numFmtId="169" fontId="16" fillId="0" borderId="15" xfId="0" applyNumberFormat="1" applyFont="1" applyBorder="1" applyAlignment="1" applyProtection="1">
      <alignment vertical="center"/>
      <protection hidden="1"/>
    </xf>
    <xf numFmtId="0" fontId="10" fillId="6" borderId="0" xfId="0" applyFont="1" applyFill="1" applyAlignment="1" applyProtection="1">
      <alignment vertical="center"/>
      <protection hidden="1"/>
    </xf>
    <xf numFmtId="170" fontId="16" fillId="0" borderId="15" xfId="0" applyNumberFormat="1" applyFont="1" applyBorder="1" applyProtection="1">
      <protection hidden="1"/>
    </xf>
    <xf numFmtId="170" fontId="16" fillId="0" borderId="2" xfId="0" applyNumberFormat="1" applyFont="1" applyBorder="1" applyProtection="1">
      <protection hidden="1"/>
    </xf>
    <xf numFmtId="0" fontId="21" fillId="6" borderId="0" xfId="0" applyFont="1" applyFill="1" applyProtection="1">
      <protection hidden="1"/>
    </xf>
    <xf numFmtId="0" fontId="22" fillId="6" borderId="0" xfId="0" applyFont="1" applyFill="1" applyProtection="1">
      <protection hidden="1"/>
    </xf>
    <xf numFmtId="166" fontId="14" fillId="4" borderId="15" xfId="0" applyNumberFormat="1" applyFont="1" applyFill="1" applyBorder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166" fontId="3" fillId="6" borderId="0" xfId="0" applyNumberFormat="1" applyFont="1" applyFill="1" applyProtection="1">
      <protection hidden="1"/>
    </xf>
    <xf numFmtId="0" fontId="31" fillId="6" borderId="11" xfId="0" applyFont="1" applyFill="1" applyBorder="1" applyAlignment="1" applyProtection="1">
      <alignment horizontal="center"/>
      <protection hidden="1"/>
    </xf>
    <xf numFmtId="0" fontId="31" fillId="6" borderId="0" xfId="0" applyFont="1" applyFill="1" applyAlignment="1" applyProtection="1">
      <alignment horizont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Protection="1">
      <protection hidden="1"/>
    </xf>
    <xf numFmtId="0" fontId="0" fillId="6" borderId="0" xfId="0" applyFill="1" applyAlignment="1" applyProtection="1">
      <alignment vertical="center"/>
      <protection hidden="1"/>
    </xf>
    <xf numFmtId="0" fontId="18" fillId="0" borderId="0" xfId="0" applyFont="1" applyAlignment="1" applyProtection="1">
      <alignment horizontal="left"/>
      <protection hidden="1"/>
    </xf>
    <xf numFmtId="8" fontId="28" fillId="6" borderId="17" xfId="0" applyNumberFormat="1" applyFont="1" applyFill="1" applyBorder="1" applyAlignment="1" applyProtection="1">
      <alignment horizontal="right"/>
      <protection hidden="1"/>
    </xf>
    <xf numFmtId="0" fontId="18" fillId="6" borderId="0" xfId="0" applyFont="1" applyFill="1" applyAlignment="1" applyProtection="1">
      <alignment horizontal="left"/>
      <protection hidden="1"/>
    </xf>
    <xf numFmtId="8" fontId="30" fillId="7" borderId="17" xfId="0" applyNumberFormat="1" applyFont="1" applyFill="1" applyBorder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left"/>
      <protection hidden="1"/>
    </xf>
    <xf numFmtId="0" fontId="26" fillId="6" borderId="0" xfId="0" applyFont="1" applyFill="1" applyAlignment="1" applyProtection="1">
      <alignment horizontal="left"/>
      <protection hidden="1"/>
    </xf>
    <xf numFmtId="176" fontId="20" fillId="5" borderId="15" xfId="0" applyNumberFormat="1" applyFont="1" applyFill="1" applyBorder="1" applyAlignment="1" applyProtection="1">
      <alignment horizontal="center" vertical="center"/>
      <protection hidden="1"/>
    </xf>
    <xf numFmtId="165" fontId="15" fillId="0" borderId="15" xfId="0" applyNumberFormat="1" applyFont="1" applyBorder="1" applyAlignment="1" applyProtection="1">
      <alignment horizontal="center" vertical="center"/>
      <protection hidden="1"/>
    </xf>
    <xf numFmtId="0" fontId="35" fillId="6" borderId="0" xfId="0" applyFont="1" applyFill="1" applyProtection="1">
      <protection hidden="1"/>
    </xf>
    <xf numFmtId="173" fontId="28" fillId="0" borderId="17" xfId="0" applyNumberFormat="1" applyFont="1" applyBorder="1" applyAlignment="1" applyProtection="1">
      <alignment horizontal="right"/>
      <protection hidden="1"/>
    </xf>
    <xf numFmtId="164" fontId="28" fillId="0" borderId="17" xfId="0" applyNumberFormat="1" applyFont="1" applyBorder="1" applyAlignment="1" applyProtection="1">
      <alignment horizontal="right"/>
      <protection hidden="1"/>
    </xf>
    <xf numFmtId="177" fontId="15" fillId="0" borderId="15" xfId="0" applyNumberFormat="1" applyFont="1" applyBorder="1" applyAlignment="1" applyProtection="1">
      <alignment horizontal="right" vertical="center"/>
      <protection hidden="1"/>
    </xf>
    <xf numFmtId="8" fontId="36" fillId="6" borderId="0" xfId="0" applyNumberFormat="1" applyFont="1" applyFill="1" applyProtection="1">
      <protection hidden="1"/>
    </xf>
    <xf numFmtId="0" fontId="14" fillId="6" borderId="11" xfId="0" applyFont="1" applyFill="1" applyBorder="1" applyAlignment="1" applyProtection="1">
      <alignment horizontal="left" vertical="center"/>
      <protection hidden="1"/>
    </xf>
    <xf numFmtId="0" fontId="14" fillId="6" borderId="0" xfId="0" applyFont="1" applyFill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14" fillId="6" borderId="6" xfId="0" applyFont="1" applyFill="1" applyBorder="1" applyAlignment="1" applyProtection="1">
      <alignment horizontal="left" vertical="center"/>
      <protection hidden="1"/>
    </xf>
    <xf numFmtId="0" fontId="15" fillId="6" borderId="16" xfId="0" applyFont="1" applyFill="1" applyBorder="1" applyAlignment="1" applyProtection="1">
      <alignment horizontal="center" vertical="center"/>
      <protection hidden="1"/>
    </xf>
    <xf numFmtId="0" fontId="15" fillId="6" borderId="13" xfId="0" applyFont="1" applyFill="1" applyBorder="1" applyAlignment="1" applyProtection="1">
      <alignment horizontal="center" vertical="center"/>
      <protection hidden="1"/>
    </xf>
    <xf numFmtId="0" fontId="15" fillId="6" borderId="14" xfId="0" applyFont="1" applyFill="1" applyBorder="1" applyAlignment="1" applyProtection="1">
      <alignment horizontal="center" vertical="center"/>
      <protection hidden="1"/>
    </xf>
    <xf numFmtId="0" fontId="16" fillId="6" borderId="13" xfId="0" applyFont="1" applyFill="1" applyBorder="1" applyAlignment="1" applyProtection="1">
      <alignment horizontal="center" vertical="center"/>
      <protection hidden="1"/>
    </xf>
    <xf numFmtId="0" fontId="14" fillId="6" borderId="10" xfId="0" applyFont="1" applyFill="1" applyBorder="1" applyAlignment="1" applyProtection="1">
      <alignment horizontal="left" vertical="center"/>
      <protection hidden="1"/>
    </xf>
    <xf numFmtId="0" fontId="14" fillId="6" borderId="4" xfId="0" applyFont="1" applyFill="1" applyBorder="1" applyAlignment="1" applyProtection="1">
      <alignment horizontal="left" vertical="center"/>
      <protection hidden="1"/>
    </xf>
    <xf numFmtId="0" fontId="9" fillId="5" borderId="16" xfId="0" applyFont="1" applyFill="1" applyBorder="1" applyAlignment="1" applyProtection="1">
      <alignment horizontal="center" vertic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9" fillId="6" borderId="16" xfId="0" applyFont="1" applyFill="1" applyBorder="1" applyAlignment="1" applyProtection="1">
      <alignment horizontal="right" vertical="center"/>
      <protection hidden="1"/>
    </xf>
    <xf numFmtId="0" fontId="19" fillId="6" borderId="13" xfId="0" applyFont="1" applyFill="1" applyBorder="1" applyAlignment="1" applyProtection="1">
      <alignment horizontal="right" vertical="center"/>
      <protection hidden="1"/>
    </xf>
    <xf numFmtId="0" fontId="19" fillId="6" borderId="14" xfId="0" applyFont="1" applyFill="1" applyBorder="1" applyAlignment="1" applyProtection="1">
      <alignment horizontal="right" vertical="center"/>
      <protection hidden="1"/>
    </xf>
    <xf numFmtId="0" fontId="19" fillId="6" borderId="15" xfId="0" applyFont="1" applyFill="1" applyBorder="1" applyAlignment="1" applyProtection="1">
      <alignment horizontal="right" vertical="center"/>
      <protection hidden="1"/>
    </xf>
    <xf numFmtId="0" fontId="23" fillId="4" borderId="16" xfId="0" applyFont="1" applyFill="1" applyBorder="1" applyAlignment="1" applyProtection="1">
      <alignment horizontal="right" vertical="center"/>
      <protection hidden="1"/>
    </xf>
    <xf numFmtId="0" fontId="23" fillId="4" borderId="13" xfId="0" applyFont="1" applyFill="1" applyBorder="1" applyAlignment="1" applyProtection="1">
      <alignment horizontal="right" vertical="center"/>
      <protection hidden="1"/>
    </xf>
    <xf numFmtId="0" fontId="23" fillId="4" borderId="14" xfId="0" applyFont="1" applyFill="1" applyBorder="1" applyAlignment="1" applyProtection="1">
      <alignment horizontal="right" vertical="center"/>
      <protection hidden="1"/>
    </xf>
    <xf numFmtId="0" fontId="23" fillId="6" borderId="16" xfId="0" applyFont="1" applyFill="1" applyBorder="1" applyAlignment="1" applyProtection="1">
      <alignment horizontal="center" vertical="center"/>
      <protection hidden="1"/>
    </xf>
    <xf numFmtId="0" fontId="23" fillId="6" borderId="13" xfId="0" applyFont="1" applyFill="1" applyBorder="1" applyAlignment="1" applyProtection="1">
      <alignment horizontal="center" vertical="center"/>
      <protection hidden="1"/>
    </xf>
    <xf numFmtId="0" fontId="23" fillId="6" borderId="14" xfId="0" applyFont="1" applyFill="1" applyBorder="1" applyAlignment="1" applyProtection="1">
      <alignment horizontal="center" vertical="center"/>
      <protection hidden="1"/>
    </xf>
    <xf numFmtId="0" fontId="14" fillId="6" borderId="10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14" fillId="6" borderId="4" xfId="0" applyFont="1" applyFill="1" applyBorder="1" applyAlignment="1" applyProtection="1">
      <alignment horizontal="center"/>
      <protection hidden="1"/>
    </xf>
    <xf numFmtId="0" fontId="14" fillId="6" borderId="11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14" fillId="6" borderId="12" xfId="0" applyFont="1" applyFill="1" applyBorder="1" applyAlignment="1" applyProtection="1">
      <alignment horizontal="center" vertical="center"/>
      <protection hidden="1"/>
    </xf>
    <xf numFmtId="0" fontId="14" fillId="6" borderId="8" xfId="0" applyFont="1" applyFill="1" applyBorder="1" applyAlignment="1" applyProtection="1">
      <alignment horizontal="center" vertical="center"/>
      <protection hidden="1"/>
    </xf>
    <xf numFmtId="0" fontId="10" fillId="6" borderId="13" xfId="0" applyFont="1" applyFill="1" applyBorder="1" applyAlignment="1" applyProtection="1">
      <alignment horizontal="center"/>
      <protection hidden="1"/>
    </xf>
    <xf numFmtId="0" fontId="14" fillId="6" borderId="10" xfId="0" applyFont="1" applyFill="1" applyBorder="1" applyAlignment="1" applyProtection="1">
      <alignment horizontal="center" vertical="center"/>
      <protection hidden="1"/>
    </xf>
    <xf numFmtId="0" fontId="14" fillId="6" borderId="3" xfId="0" applyFont="1" applyFill="1" applyBorder="1" applyAlignment="1" applyProtection="1">
      <alignment horizontal="center" vertical="center"/>
      <protection hidden="1"/>
    </xf>
    <xf numFmtId="0" fontId="14" fillId="6" borderId="4" xfId="0" applyFont="1" applyFill="1" applyBorder="1" applyAlignment="1" applyProtection="1">
      <alignment horizontal="center" vertical="center"/>
      <protection hidden="1"/>
    </xf>
    <xf numFmtId="0" fontId="14" fillId="4" borderId="16" xfId="0" applyFont="1" applyFill="1" applyBorder="1" applyAlignment="1" applyProtection="1">
      <alignment horizontal="right" vertical="center"/>
      <protection hidden="1"/>
    </xf>
    <xf numFmtId="0" fontId="14" fillId="4" borderId="13" xfId="0" applyFont="1" applyFill="1" applyBorder="1" applyAlignment="1" applyProtection="1">
      <alignment horizontal="right" vertical="center"/>
      <protection hidden="1"/>
    </xf>
    <xf numFmtId="0" fontId="14" fillId="4" borderId="14" xfId="0" applyFont="1" applyFill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8" fillId="6" borderId="0" xfId="0" applyFont="1" applyFill="1" applyProtection="1">
      <protection hidden="1"/>
    </xf>
    <xf numFmtId="0" fontId="28" fillId="0" borderId="18" xfId="0" applyFont="1" applyBorder="1" applyAlignment="1" applyProtection="1">
      <alignment horizontal="left"/>
      <protection hidden="1"/>
    </xf>
    <xf numFmtId="0" fontId="28" fillId="0" borderId="19" xfId="0" applyFont="1" applyBorder="1" applyAlignment="1" applyProtection="1">
      <alignment horizontal="left"/>
      <protection hidden="1"/>
    </xf>
    <xf numFmtId="0" fontId="26" fillId="6" borderId="21" xfId="0" applyFont="1" applyFill="1" applyBorder="1" applyAlignment="1" applyProtection="1">
      <alignment horizontal="left"/>
      <protection hidden="1"/>
    </xf>
    <xf numFmtId="0" fontId="18" fillId="6" borderId="21" xfId="0" applyFont="1" applyFill="1" applyBorder="1" applyAlignment="1" applyProtection="1">
      <alignment horizontal="left"/>
      <protection hidden="1"/>
    </xf>
    <xf numFmtId="0" fontId="30" fillId="7" borderId="18" xfId="0" applyFont="1" applyFill="1" applyBorder="1" applyAlignment="1" applyProtection="1">
      <alignment horizontal="right" vertical="center"/>
      <protection hidden="1"/>
    </xf>
    <xf numFmtId="0" fontId="30" fillId="7" borderId="19" xfId="0" applyFont="1" applyFill="1" applyBorder="1" applyAlignment="1" applyProtection="1">
      <alignment horizontal="right" vertical="center"/>
      <protection hidden="1"/>
    </xf>
    <xf numFmtId="0" fontId="18" fillId="6" borderId="22" xfId="0" applyFont="1" applyFill="1" applyBorder="1" applyAlignment="1" applyProtection="1">
      <alignment horizontal="left"/>
      <protection hidden="1"/>
    </xf>
    <xf numFmtId="0" fontId="30" fillId="7" borderId="18" xfId="0" applyFont="1" applyFill="1" applyBorder="1" applyAlignment="1" applyProtection="1">
      <alignment horizontal="right"/>
      <protection hidden="1"/>
    </xf>
    <xf numFmtId="0" fontId="30" fillId="7" borderId="19" xfId="0" applyFont="1" applyFill="1" applyBorder="1" applyAlignment="1" applyProtection="1">
      <alignment horizontal="right"/>
      <protection hidden="1"/>
    </xf>
    <xf numFmtId="0" fontId="24" fillId="6" borderId="22" xfId="0" applyFont="1" applyFill="1" applyBorder="1" applyAlignment="1" applyProtection="1">
      <alignment horizontal="left"/>
      <protection hidden="1"/>
    </xf>
    <xf numFmtId="0" fontId="18" fillId="6" borderId="20" xfId="0" applyFont="1" applyFill="1" applyBorder="1" applyProtection="1">
      <protection hidden="1"/>
    </xf>
    <xf numFmtId="0" fontId="27" fillId="6" borderId="0" xfId="0" applyFont="1" applyFill="1" applyAlignment="1" applyProtection="1">
      <alignment horizontal="left" vertical="center"/>
      <protection hidden="1"/>
    </xf>
    <xf numFmtId="0" fontId="29" fillId="0" borderId="18" xfId="0" applyFont="1" applyBorder="1" applyAlignment="1" applyProtection="1">
      <alignment horizontal="left"/>
      <protection hidden="1"/>
    </xf>
    <xf numFmtId="0" fontId="29" fillId="0" borderId="19" xfId="0" applyFont="1" applyBorder="1" applyAlignment="1" applyProtection="1">
      <alignment horizontal="left"/>
      <protection hidden="1"/>
    </xf>
    <xf numFmtId="0" fontId="19" fillId="6" borderId="0" xfId="0" applyFont="1" applyFill="1" applyAlignment="1" applyProtection="1">
      <alignment horizontal="left" vertical="center"/>
      <protection hidden="1"/>
    </xf>
    <xf numFmtId="0" fontId="27" fillId="6" borderId="0" xfId="0" applyFont="1" applyFill="1" applyAlignment="1" applyProtection="1">
      <alignment vertical="center"/>
      <protection hidden="1"/>
    </xf>
    <xf numFmtId="0" fontId="18" fillId="0" borderId="21" xfId="0" applyFont="1" applyBorder="1" applyAlignment="1" applyProtection="1">
      <alignment horizontal="left"/>
      <protection hidden="1"/>
    </xf>
    <xf numFmtId="0" fontId="34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/>
    </xf>
  </cellXfs>
  <cellStyles count="3">
    <cellStyle name="Ausgabe" xfId="2" builtinId="21"/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999999"/>
      <color rgb="FF00ACE9"/>
      <color rgb="FFFFE900"/>
      <color rgb="FF009B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AE54-7C4E-44FD-B4D3-DA5B8E436262}">
  <sheetPr>
    <pageSetUpPr fitToPage="1"/>
  </sheetPr>
  <dimension ref="A1:R88"/>
  <sheetViews>
    <sheetView zoomScale="90" zoomScaleNormal="90" zoomScaleSheetLayoutView="90" workbookViewId="0">
      <selection activeCell="B14" sqref="B14:J14"/>
    </sheetView>
  </sheetViews>
  <sheetFormatPr baseColWidth="10" defaultColWidth="0" defaultRowHeight="14.5" zeroHeight="1"/>
  <cols>
    <col min="1" max="1" width="11.54296875" style="47" customWidth="1"/>
    <col min="2" max="2" width="36" style="47" customWidth="1"/>
    <col min="3" max="3" width="16.81640625" style="47" customWidth="1"/>
    <col min="4" max="4" width="15.26953125" style="47" customWidth="1"/>
    <col min="5" max="5" width="12.26953125" style="47" customWidth="1"/>
    <col min="6" max="6" width="16.453125" style="47" customWidth="1"/>
    <col min="7" max="7" width="15.26953125" style="47" customWidth="1"/>
    <col min="8" max="8" width="6.7265625" style="47" customWidth="1"/>
    <col min="9" max="9" width="15.26953125" style="47" customWidth="1"/>
    <col min="10" max="10" width="16.453125" style="47" customWidth="1"/>
    <col min="11" max="11" width="33" style="47" customWidth="1"/>
    <col min="12" max="12" width="15.7265625" style="47" customWidth="1"/>
    <col min="13" max="13" width="11.54296875" style="47" hidden="1" customWidth="1"/>
    <col min="14" max="14" width="15.81640625" style="47" hidden="1" customWidth="1"/>
    <col min="15" max="15" width="20.54296875" style="47" hidden="1" customWidth="1"/>
    <col min="16" max="16" width="11.453125" style="47" hidden="1" customWidth="1"/>
    <col min="17" max="17" width="15.54296875" style="47" hidden="1" customWidth="1"/>
    <col min="18" max="16384" width="11.54296875" style="47" hidden="1"/>
  </cols>
  <sheetData>
    <row r="1" spans="1:18" ht="15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24" t="s">
        <v>0</v>
      </c>
      <c r="Q1" s="49"/>
    </row>
    <row r="2" spans="1:18" s="52" customFormat="1" ht="32.5" customHeight="1" thickBot="1">
      <c r="A2" s="50"/>
      <c r="B2" s="149" t="s">
        <v>85</v>
      </c>
      <c r="C2" s="150"/>
      <c r="D2" s="150"/>
      <c r="E2" s="150"/>
      <c r="F2" s="150"/>
      <c r="G2" s="150"/>
      <c r="H2" s="150"/>
      <c r="I2" s="150"/>
      <c r="J2" s="150"/>
      <c r="K2" s="151"/>
      <c r="L2" s="51"/>
      <c r="M2" s="51"/>
      <c r="N2" s="51"/>
      <c r="O2" s="50"/>
      <c r="P2" s="50"/>
      <c r="Q2" s="50"/>
      <c r="R2" s="50"/>
    </row>
    <row r="3" spans="1:18">
      <c r="A3" s="49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9"/>
      <c r="P3" s="49"/>
      <c r="Q3" s="49"/>
      <c r="R3" s="49"/>
    </row>
    <row r="4" spans="1:18">
      <c r="A4" s="49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9"/>
      <c r="P4" s="49"/>
      <c r="Q4" s="49"/>
      <c r="R4" s="49"/>
    </row>
    <row r="5" spans="1:18" ht="15" thickBot="1">
      <c r="A5" s="4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9"/>
      <c r="P5" s="49"/>
      <c r="Q5" s="49"/>
      <c r="R5" s="49"/>
    </row>
    <row r="6" spans="1:18" ht="5.25" customHeight="1">
      <c r="A6" s="49"/>
      <c r="B6" s="152"/>
      <c r="C6" s="153"/>
      <c r="D6" s="153"/>
      <c r="E6" s="153"/>
      <c r="F6" s="153"/>
      <c r="G6" s="153"/>
      <c r="H6" s="153"/>
      <c r="I6" s="153"/>
      <c r="J6" s="153"/>
      <c r="K6" s="154"/>
      <c r="L6" s="53"/>
      <c r="M6" s="53"/>
      <c r="N6" s="53"/>
      <c r="O6" s="49"/>
      <c r="P6" s="49"/>
      <c r="Q6" s="49"/>
      <c r="R6" s="49"/>
    </row>
    <row r="7" spans="1:18" ht="29.25" customHeight="1" thickBot="1">
      <c r="A7" s="49"/>
      <c r="B7" s="155" t="s">
        <v>27</v>
      </c>
      <c r="C7" s="156"/>
      <c r="D7" s="156"/>
      <c r="E7" s="156"/>
      <c r="F7" s="156"/>
      <c r="G7" s="156"/>
      <c r="H7" s="156"/>
      <c r="I7" s="156"/>
      <c r="J7" s="156"/>
      <c r="K7" s="54"/>
      <c r="L7" s="55"/>
      <c r="M7" s="55"/>
      <c r="N7" s="55"/>
      <c r="O7" s="55"/>
      <c r="P7" s="49"/>
      <c r="Q7" s="49"/>
      <c r="R7" s="49"/>
    </row>
    <row r="8" spans="1:18" ht="33" customHeight="1" thickBot="1">
      <c r="A8" s="49"/>
      <c r="B8" s="157"/>
      <c r="C8" s="158"/>
      <c r="D8" s="158"/>
      <c r="E8" s="158"/>
      <c r="F8" s="158"/>
      <c r="G8" s="158"/>
      <c r="H8" s="158"/>
      <c r="I8" s="158"/>
      <c r="J8" s="158"/>
      <c r="K8" s="56" t="s">
        <v>28</v>
      </c>
      <c r="L8" s="55"/>
      <c r="M8" s="55"/>
      <c r="N8" s="55"/>
      <c r="O8" s="55"/>
      <c r="P8" s="49"/>
      <c r="Q8" s="49"/>
      <c r="R8" s="49"/>
    </row>
    <row r="9" spans="1:18" ht="5.15" customHeight="1" thickBot="1">
      <c r="A9" s="49"/>
      <c r="B9" s="55"/>
      <c r="C9" s="55"/>
      <c r="D9" s="55"/>
      <c r="E9" s="55"/>
      <c r="F9" s="49"/>
      <c r="G9" s="55"/>
      <c r="H9" s="55"/>
      <c r="I9" s="55"/>
      <c r="J9" s="55"/>
      <c r="K9" s="57"/>
      <c r="L9" s="55"/>
      <c r="M9" s="55"/>
      <c r="N9" s="55"/>
      <c r="O9" s="55"/>
      <c r="P9" s="49"/>
      <c r="Q9" s="49"/>
      <c r="R9" s="49"/>
    </row>
    <row r="10" spans="1:18" ht="21.75" customHeight="1" thickBot="1">
      <c r="A10" s="49"/>
      <c r="B10" s="133" t="s">
        <v>29</v>
      </c>
      <c r="C10" s="134"/>
      <c r="D10" s="134"/>
      <c r="E10" s="134"/>
      <c r="F10" s="134"/>
      <c r="G10" s="134"/>
      <c r="H10" s="134"/>
      <c r="I10" s="134"/>
      <c r="J10" s="135"/>
      <c r="K10" s="46">
        <v>4</v>
      </c>
      <c r="L10" s="49"/>
      <c r="M10" s="49"/>
      <c r="N10" s="49"/>
      <c r="O10" s="49"/>
      <c r="P10" s="49"/>
      <c r="Q10" s="49"/>
      <c r="R10" s="49"/>
    </row>
    <row r="11" spans="1:18" ht="5.15" customHeight="1" thickBot="1">
      <c r="A11" s="49"/>
      <c r="B11" s="58"/>
      <c r="C11" s="58"/>
      <c r="D11" s="58"/>
      <c r="E11" s="58"/>
      <c r="F11" s="59"/>
      <c r="G11" s="59"/>
      <c r="H11" s="59"/>
      <c r="I11" s="59"/>
      <c r="L11" s="49"/>
      <c r="M11" s="49"/>
      <c r="N11" s="49"/>
      <c r="O11" s="49"/>
      <c r="P11" s="49"/>
      <c r="Q11" s="49"/>
      <c r="R11" s="49"/>
    </row>
    <row r="12" spans="1:18" ht="21.75" customHeight="1" thickBot="1">
      <c r="A12" s="49"/>
      <c r="B12" s="133" t="s">
        <v>30</v>
      </c>
      <c r="C12" s="134"/>
      <c r="D12" s="134"/>
      <c r="E12" s="134"/>
      <c r="F12" s="134"/>
      <c r="G12" s="134"/>
      <c r="H12" s="134"/>
      <c r="I12" s="134"/>
      <c r="J12" s="135"/>
      <c r="K12" s="122">
        <v>1</v>
      </c>
      <c r="L12" s="49"/>
      <c r="M12" s="49"/>
      <c r="N12" s="49"/>
      <c r="O12" s="49"/>
      <c r="P12" s="49"/>
      <c r="Q12" s="49"/>
      <c r="R12" s="49"/>
    </row>
    <row r="13" spans="1:18" ht="5.15" customHeight="1" thickBot="1">
      <c r="A13" s="49"/>
      <c r="B13" s="58"/>
      <c r="C13" s="58"/>
      <c r="D13" s="58"/>
      <c r="E13" s="58"/>
      <c r="F13" s="60"/>
      <c r="G13" s="59"/>
      <c r="H13" s="59"/>
      <c r="I13" s="59"/>
      <c r="K13" s="48"/>
      <c r="L13" s="49"/>
      <c r="M13" s="49"/>
      <c r="N13" s="49"/>
      <c r="O13" s="49"/>
      <c r="P13" s="49"/>
      <c r="Q13" s="49"/>
      <c r="R13" s="49"/>
    </row>
    <row r="14" spans="1:18" ht="21.75" customHeight="1" thickBot="1">
      <c r="A14" s="49"/>
      <c r="B14" s="133" t="s">
        <v>31</v>
      </c>
      <c r="C14" s="134"/>
      <c r="D14" s="134"/>
      <c r="E14" s="134"/>
      <c r="F14" s="134"/>
      <c r="G14" s="134"/>
      <c r="H14" s="134"/>
      <c r="I14" s="134"/>
      <c r="J14" s="135"/>
      <c r="K14" s="123">
        <f>$K$10/$K$12</f>
        <v>4</v>
      </c>
      <c r="L14" s="49"/>
      <c r="M14" s="49"/>
      <c r="N14" s="49"/>
      <c r="O14" s="49"/>
      <c r="P14" s="49"/>
      <c r="Q14" s="49"/>
      <c r="R14" s="49"/>
    </row>
    <row r="15" spans="1:18" ht="24" customHeight="1" thickBot="1">
      <c r="A15" s="61"/>
      <c r="B15" s="62"/>
      <c r="C15" s="62"/>
      <c r="D15" s="62"/>
      <c r="E15" s="62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49"/>
      <c r="Q15" s="49"/>
      <c r="R15" s="49"/>
    </row>
    <row r="16" spans="1:18" ht="40.15" customHeight="1">
      <c r="A16" s="49"/>
      <c r="B16" s="160" t="s">
        <v>8</v>
      </c>
      <c r="C16" s="161"/>
      <c r="D16" s="161"/>
      <c r="E16" s="161"/>
      <c r="F16" s="161"/>
      <c r="G16" s="161"/>
      <c r="H16" s="161"/>
      <c r="I16" s="161"/>
      <c r="J16" s="161"/>
      <c r="K16" s="162"/>
      <c r="L16" s="49"/>
      <c r="M16" s="49"/>
      <c r="N16" s="49"/>
      <c r="O16" s="49"/>
      <c r="P16" s="49"/>
      <c r="Q16" s="49"/>
      <c r="R16" s="49"/>
    </row>
    <row r="17" spans="1:18" s="49" customFormat="1" ht="5.15" customHeight="1" thickBot="1">
      <c r="B17" s="63"/>
      <c r="C17" s="62"/>
      <c r="D17" s="62"/>
      <c r="E17" s="62"/>
      <c r="F17" s="55"/>
      <c r="G17" s="55"/>
      <c r="H17" s="55"/>
      <c r="I17" s="55"/>
      <c r="J17" s="55"/>
      <c r="K17" s="64"/>
      <c r="L17" s="55"/>
      <c r="M17" s="55"/>
      <c r="N17" s="55"/>
      <c r="O17" s="55"/>
    </row>
    <row r="18" spans="1:18" ht="21.75" customHeight="1" thickBot="1">
      <c r="A18" s="49"/>
      <c r="B18" s="133" t="s">
        <v>32</v>
      </c>
      <c r="C18" s="134"/>
      <c r="D18" s="134"/>
      <c r="E18" s="134"/>
      <c r="F18" s="134"/>
      <c r="G18" s="134"/>
      <c r="H18" s="134"/>
      <c r="I18" s="134"/>
      <c r="J18" s="135"/>
      <c r="K18" s="45">
        <f>INDEX('Netzentgelte 2026'!$E$21:$E$28,MATCH($K$10,'Netzentgelte 2026'!$C$21:$C$28,1))</f>
        <v>0</v>
      </c>
      <c r="L18" s="55"/>
      <c r="M18" s="55"/>
      <c r="N18" s="55"/>
      <c r="O18" s="55"/>
      <c r="P18" s="49"/>
      <c r="Q18" s="49"/>
      <c r="R18" s="49"/>
    </row>
    <row r="19" spans="1:18" s="49" customFormat="1" ht="5.15" customHeight="1" thickBot="1">
      <c r="B19" s="65"/>
      <c r="C19" s="65"/>
      <c r="D19" s="65"/>
      <c r="E19" s="65"/>
      <c r="F19" s="65"/>
      <c r="G19" s="55"/>
      <c r="H19" s="55"/>
      <c r="I19" s="55"/>
      <c r="J19" s="55"/>
      <c r="K19" s="55"/>
      <c r="L19" s="55"/>
      <c r="M19" s="55"/>
      <c r="N19" s="55"/>
      <c r="O19" s="55"/>
    </row>
    <row r="20" spans="1:18" ht="21.75" customHeight="1" thickBot="1">
      <c r="A20" s="49"/>
      <c r="B20" s="133" t="s">
        <v>10</v>
      </c>
      <c r="C20" s="134"/>
      <c r="D20" s="134"/>
      <c r="E20" s="134"/>
      <c r="F20" s="134"/>
      <c r="G20" s="134"/>
      <c r="H20" s="134"/>
      <c r="I20" s="134"/>
      <c r="J20" s="135"/>
      <c r="K20" s="66">
        <f>INDEX('Netzentgelte 2026'!$F$21:$F$28,MATCH($K$10,'Netzentgelte 2026'!$C$21:$C$28,1))</f>
        <v>0</v>
      </c>
      <c r="L20" s="55"/>
      <c r="M20" s="55"/>
      <c r="N20" s="55"/>
      <c r="O20" s="55"/>
      <c r="P20" s="49"/>
      <c r="Q20" s="49"/>
      <c r="R20" s="49"/>
    </row>
    <row r="21" spans="1:18" ht="4.5" customHeight="1" thickBot="1">
      <c r="A21" s="49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55"/>
      <c r="M21" s="55"/>
      <c r="N21" s="55"/>
      <c r="O21" s="55"/>
      <c r="P21" s="49"/>
      <c r="Q21" s="49"/>
      <c r="R21" s="49"/>
    </row>
    <row r="22" spans="1:18" ht="21.75" customHeight="1" thickBot="1">
      <c r="A22" s="49"/>
      <c r="B22" s="133" t="s">
        <v>33</v>
      </c>
      <c r="C22" s="134"/>
      <c r="D22" s="134"/>
      <c r="E22" s="134"/>
      <c r="F22" s="134"/>
      <c r="G22" s="134"/>
      <c r="H22" s="134"/>
      <c r="I22" s="134"/>
      <c r="J22" s="135"/>
      <c r="K22" s="67">
        <f>INDEX('Netzentgelte 2026'!$G$21:$G$28,MATCH($K$10,'Netzentgelte 2026'!$C$21:$C$28,1))</f>
        <v>0.55679999999999996</v>
      </c>
      <c r="L22" s="55"/>
      <c r="M22" s="55"/>
      <c r="N22" s="55"/>
      <c r="O22" s="55"/>
      <c r="P22" s="49"/>
      <c r="Q22" s="49"/>
      <c r="R22" s="49"/>
    </row>
    <row r="23" spans="1:18" ht="5.15" customHeight="1" thickBot="1">
      <c r="A23" s="49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55"/>
      <c r="M23" s="55"/>
      <c r="N23" s="55"/>
      <c r="O23" s="55"/>
      <c r="P23" s="49"/>
      <c r="Q23" s="49"/>
      <c r="R23" s="49"/>
    </row>
    <row r="24" spans="1:18" ht="21.75" customHeight="1" thickBot="1">
      <c r="A24" s="49"/>
      <c r="B24" s="133" t="s">
        <v>34</v>
      </c>
      <c r="C24" s="134"/>
      <c r="D24" s="134"/>
      <c r="E24" s="134"/>
      <c r="F24" s="134"/>
      <c r="G24" s="134"/>
      <c r="H24" s="134"/>
      <c r="I24" s="134"/>
      <c r="J24" s="135"/>
      <c r="K24" s="45">
        <f>INDEX('Netzentgelte 2026'!$G$21:$G$28,MATCH($K$10,'Netzentgelte 2026'!$C$21:$C$28,1))*($K$10-$K$20)/100</f>
        <v>2.2272E-2</v>
      </c>
      <c r="L24" s="55"/>
      <c r="M24" s="55"/>
      <c r="N24" s="55"/>
      <c r="O24" s="68"/>
      <c r="P24" s="49"/>
      <c r="Q24" s="49"/>
      <c r="R24" s="49"/>
    </row>
    <row r="25" spans="1:18" ht="5.15" customHeight="1" thickBot="1">
      <c r="A25" s="4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55"/>
      <c r="M25" s="55"/>
      <c r="N25" s="55"/>
      <c r="O25" s="55"/>
      <c r="P25" s="49"/>
      <c r="Q25" s="49"/>
      <c r="R25" s="49"/>
    </row>
    <row r="26" spans="1:18" ht="32.5" customHeight="1" thickBot="1">
      <c r="A26" s="49"/>
      <c r="B26" s="142" t="s">
        <v>35</v>
      </c>
      <c r="C26" s="143"/>
      <c r="D26" s="143"/>
      <c r="E26" s="143"/>
      <c r="F26" s="143"/>
      <c r="G26" s="143"/>
      <c r="H26" s="143"/>
      <c r="I26" s="143"/>
      <c r="J26" s="143"/>
      <c r="K26" s="69">
        <f>$K$24+$K$18</f>
        <v>2.2272E-2</v>
      </c>
      <c r="L26" s="55"/>
      <c r="M26" s="55"/>
      <c r="N26" s="55"/>
      <c r="O26" s="55"/>
      <c r="P26" s="49"/>
      <c r="Q26" s="49"/>
      <c r="R26" s="49"/>
    </row>
    <row r="27" spans="1:18" ht="4.9000000000000004" customHeight="1" thickBot="1">
      <c r="A27" s="49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55"/>
      <c r="M27" s="55"/>
      <c r="N27" s="55"/>
      <c r="O27" s="55"/>
      <c r="P27" s="49"/>
      <c r="Q27" s="49"/>
      <c r="R27" s="49"/>
    </row>
    <row r="28" spans="1:18" ht="21.75" customHeight="1" thickBot="1">
      <c r="A28" s="49"/>
      <c r="B28" s="133" t="s">
        <v>36</v>
      </c>
      <c r="C28" s="134"/>
      <c r="D28" s="134"/>
      <c r="E28" s="134"/>
      <c r="F28" s="134"/>
      <c r="G28" s="134"/>
      <c r="H28" s="134"/>
      <c r="I28" s="134"/>
      <c r="J28" s="135"/>
      <c r="K28" s="45">
        <f>INDEX('Netzentgelte 2026'!$E$35:$E$44,MATCH($K$12,'Netzentgelte 2026'!$C$35:$C$44,1))</f>
        <v>0</v>
      </c>
      <c r="L28" s="55"/>
      <c r="M28" s="55"/>
      <c r="N28" s="55"/>
      <c r="O28" s="55"/>
      <c r="P28" s="49"/>
      <c r="Q28" s="49"/>
      <c r="R28" s="49"/>
    </row>
    <row r="29" spans="1:18" ht="4.9000000000000004" customHeight="1" thickBot="1">
      <c r="A29" s="49"/>
      <c r="B29" s="65"/>
      <c r="C29" s="65"/>
      <c r="D29" s="65"/>
      <c r="E29" s="65"/>
      <c r="F29" s="65"/>
      <c r="G29" s="55"/>
      <c r="H29" s="55"/>
      <c r="I29" s="55"/>
      <c r="J29" s="55"/>
      <c r="K29" s="55"/>
      <c r="L29" s="55"/>
      <c r="M29" s="55"/>
      <c r="N29" s="55"/>
      <c r="O29" s="55"/>
      <c r="P29" s="49"/>
      <c r="Q29" s="49"/>
      <c r="R29" s="49"/>
    </row>
    <row r="30" spans="1:18" ht="21.75" customHeight="1" thickBot="1">
      <c r="A30" s="49"/>
      <c r="B30" s="133" t="s">
        <v>37</v>
      </c>
      <c r="C30" s="134"/>
      <c r="D30" s="134"/>
      <c r="E30" s="134"/>
      <c r="F30" s="134"/>
      <c r="G30" s="134"/>
      <c r="H30" s="134"/>
      <c r="I30" s="134"/>
      <c r="J30" s="135"/>
      <c r="K30" s="70">
        <f>INDEX('Netzentgelte 2026'!$F$35:$F$44,MATCH($K$12,'Netzentgelte 2026'!$C$35:$C$44,1))</f>
        <v>0</v>
      </c>
      <c r="L30" s="55"/>
      <c r="M30" s="55"/>
      <c r="N30" s="55"/>
      <c r="O30" s="55"/>
      <c r="P30" s="49"/>
      <c r="Q30" s="49"/>
      <c r="R30" s="49"/>
    </row>
    <row r="31" spans="1:18" ht="4.9000000000000004" customHeight="1" thickBot="1">
      <c r="A31" s="49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55"/>
      <c r="M31" s="55"/>
      <c r="N31" s="55"/>
      <c r="O31" s="55"/>
      <c r="P31" s="49"/>
      <c r="Q31" s="49"/>
      <c r="R31" s="49"/>
    </row>
    <row r="32" spans="1:18" ht="21.75" customHeight="1" thickBot="1">
      <c r="A32" s="49"/>
      <c r="B32" s="133" t="s">
        <v>38</v>
      </c>
      <c r="C32" s="134"/>
      <c r="D32" s="134"/>
      <c r="E32" s="134"/>
      <c r="F32" s="134"/>
      <c r="G32" s="134"/>
      <c r="H32" s="134"/>
      <c r="I32" s="134"/>
      <c r="J32" s="135"/>
      <c r="K32" s="71">
        <f>INDEX('Netzentgelte 2026'!$G$35:$G$44,MATCH($K$12,'Netzentgelte 2026'!$C$35:$C$44,1))</f>
        <v>24.997</v>
      </c>
      <c r="L32" s="55"/>
      <c r="M32" s="55"/>
      <c r="N32" s="55"/>
      <c r="O32" s="55"/>
      <c r="P32" s="49"/>
      <c r="Q32" s="49"/>
      <c r="R32" s="49"/>
    </row>
    <row r="33" spans="1:18" ht="4.9000000000000004" customHeight="1" thickBot="1">
      <c r="A33" s="49"/>
      <c r="B33" s="65"/>
      <c r="C33" s="65"/>
      <c r="D33" s="65"/>
      <c r="E33" s="65"/>
      <c r="F33" s="72"/>
      <c r="G33" s="59"/>
      <c r="H33" s="59"/>
      <c r="I33" s="59"/>
      <c r="J33" s="59"/>
      <c r="K33" s="59"/>
      <c r="L33" s="55"/>
      <c r="M33" s="55"/>
      <c r="N33" s="55"/>
      <c r="O33" s="55"/>
      <c r="P33" s="49"/>
      <c r="Q33" s="49"/>
      <c r="R33" s="49"/>
    </row>
    <row r="34" spans="1:18" ht="21.75" customHeight="1" thickBot="1">
      <c r="A34" s="49"/>
      <c r="B34" s="133" t="s">
        <v>39</v>
      </c>
      <c r="C34" s="134"/>
      <c r="D34" s="134"/>
      <c r="E34" s="134"/>
      <c r="F34" s="134"/>
      <c r="G34" s="134"/>
      <c r="H34" s="134"/>
      <c r="I34" s="134"/>
      <c r="J34" s="135"/>
      <c r="K34" s="45">
        <f>INDEX('Netzentgelte 2026'!$G$35:$G$44,MATCH($K$12,'Netzentgelte 2026'!$C$35:$C$44,1))*($K$12-$K$30)</f>
        <v>24.997</v>
      </c>
      <c r="L34" s="55"/>
      <c r="M34" s="55"/>
      <c r="N34" s="55"/>
      <c r="O34" s="73"/>
      <c r="P34" s="49"/>
      <c r="Q34" s="49"/>
      <c r="R34" s="49"/>
    </row>
    <row r="35" spans="1:18" ht="4.9000000000000004" customHeight="1" thickBot="1">
      <c r="A35" s="4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49"/>
      <c r="Q35" s="49"/>
      <c r="R35" s="49"/>
    </row>
    <row r="36" spans="1:18" ht="39.65" customHeight="1" thickBot="1">
      <c r="A36" s="49"/>
      <c r="B36" s="142" t="s">
        <v>40</v>
      </c>
      <c r="C36" s="143"/>
      <c r="D36" s="143"/>
      <c r="E36" s="143"/>
      <c r="F36" s="143"/>
      <c r="G36" s="143"/>
      <c r="H36" s="143"/>
      <c r="I36" s="143"/>
      <c r="J36" s="143"/>
      <c r="K36" s="69">
        <f>$K$28+$K$34</f>
        <v>24.997</v>
      </c>
      <c r="L36" s="55"/>
      <c r="M36" s="55"/>
      <c r="N36" s="55"/>
      <c r="O36" s="55"/>
      <c r="P36" s="49"/>
      <c r="Q36" s="49"/>
      <c r="R36" s="49"/>
    </row>
    <row r="37" spans="1:18" s="49" customFormat="1" ht="4.9000000000000004" customHeight="1" thickBot="1">
      <c r="B37" s="74"/>
      <c r="C37" s="74"/>
      <c r="D37" s="74"/>
      <c r="E37" s="74"/>
      <c r="F37" s="74"/>
      <c r="G37" s="74"/>
      <c r="H37" s="74"/>
      <c r="I37" s="74"/>
      <c r="J37" s="74"/>
      <c r="K37" s="75"/>
      <c r="L37" s="55"/>
      <c r="M37" s="55"/>
      <c r="N37" s="55"/>
      <c r="O37" s="55"/>
    </row>
    <row r="38" spans="1:18" s="49" customFormat="1" ht="40.9" customHeight="1" thickBot="1">
      <c r="B38" s="142" t="s">
        <v>13</v>
      </c>
      <c r="C38" s="143"/>
      <c r="D38" s="143"/>
      <c r="E38" s="143"/>
      <c r="F38" s="143"/>
      <c r="G38" s="143"/>
      <c r="H38" s="143"/>
      <c r="I38" s="143"/>
      <c r="J38" s="144"/>
      <c r="K38" s="69">
        <f>K36+K26</f>
        <v>25.019272000000001</v>
      </c>
      <c r="L38" s="55"/>
      <c r="M38" s="55"/>
      <c r="N38" s="55"/>
      <c r="O38" s="55"/>
    </row>
    <row r="39" spans="1:18" ht="20.25" customHeight="1">
      <c r="A39" s="49"/>
      <c r="B39" s="74"/>
      <c r="C39" s="74"/>
      <c r="D39" s="74"/>
      <c r="E39" s="74"/>
      <c r="F39" s="74"/>
      <c r="G39" s="74"/>
      <c r="H39" s="74"/>
      <c r="I39" s="74"/>
      <c r="J39" s="74"/>
      <c r="K39" s="75"/>
      <c r="L39" s="55"/>
      <c r="M39" s="55"/>
      <c r="N39" s="55"/>
      <c r="O39" s="55"/>
      <c r="P39" s="49"/>
      <c r="Q39" s="49"/>
      <c r="R39" s="49"/>
    </row>
    <row r="40" spans="1:18" ht="20.25" hidden="1" customHeight="1">
      <c r="A40" s="49"/>
      <c r="B40" s="74"/>
      <c r="C40" s="74"/>
      <c r="D40" s="74"/>
      <c r="E40" s="74"/>
      <c r="F40" s="74"/>
      <c r="G40" s="74"/>
      <c r="H40" s="74"/>
      <c r="I40" s="74"/>
      <c r="J40" s="74"/>
      <c r="K40" s="75"/>
      <c r="L40" s="55"/>
      <c r="M40" s="55"/>
      <c r="N40" s="55"/>
      <c r="O40" s="55"/>
      <c r="P40" s="49"/>
      <c r="Q40" s="49"/>
      <c r="R40" s="49"/>
    </row>
    <row r="41" spans="1:18" ht="10.15" customHeight="1" thickBo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49"/>
      <c r="Q41" s="49"/>
      <c r="R41" s="49"/>
    </row>
    <row r="42" spans="1:18" ht="32.5" customHeight="1">
      <c r="A42" s="49"/>
      <c r="B42" s="137" t="s">
        <v>41</v>
      </c>
      <c r="C42" s="131"/>
      <c r="D42" s="131"/>
      <c r="E42" s="131"/>
      <c r="F42" s="131"/>
      <c r="G42" s="131"/>
      <c r="H42" s="131"/>
      <c r="I42" s="131"/>
      <c r="J42" s="131"/>
      <c r="K42" s="138"/>
      <c r="L42" s="55"/>
      <c r="M42" s="55"/>
      <c r="N42" s="55"/>
      <c r="O42" s="55"/>
      <c r="P42" s="49"/>
      <c r="Q42" s="49"/>
      <c r="R42" s="49"/>
    </row>
    <row r="43" spans="1:18" ht="5.15" customHeight="1" thickBot="1">
      <c r="A43" s="49"/>
      <c r="B43" s="76"/>
      <c r="C43" s="55"/>
      <c r="D43" s="55"/>
      <c r="E43" s="55"/>
      <c r="F43" s="55"/>
      <c r="G43" s="55"/>
      <c r="H43" s="55"/>
      <c r="I43" s="55"/>
      <c r="J43" s="55"/>
      <c r="K43" s="64"/>
      <c r="L43" s="55"/>
      <c r="M43" s="55"/>
      <c r="N43" s="55"/>
      <c r="O43" s="55"/>
      <c r="P43" s="49"/>
      <c r="Q43" s="49"/>
      <c r="R43" s="49"/>
    </row>
    <row r="44" spans="1:18" ht="40.15" customHeight="1" thickBot="1">
      <c r="A44" s="49"/>
      <c r="B44" s="76"/>
      <c r="C44" s="139" t="s">
        <v>15</v>
      </c>
      <c r="D44" s="140"/>
      <c r="E44" s="57"/>
      <c r="F44" s="139" t="s">
        <v>75</v>
      </c>
      <c r="G44" s="140"/>
      <c r="H44" s="57"/>
      <c r="I44" s="139" t="s">
        <v>76</v>
      </c>
      <c r="J44" s="140"/>
      <c r="K44" s="77"/>
      <c r="L44" s="55"/>
      <c r="M44" s="55"/>
      <c r="N44" s="55"/>
      <c r="O44" s="55"/>
      <c r="P44" s="49"/>
      <c r="Q44" s="49"/>
      <c r="R44" s="49"/>
    </row>
    <row r="45" spans="1:18" ht="5.15" customHeight="1" thickBot="1">
      <c r="A45" s="49"/>
      <c r="B45" s="76"/>
      <c r="C45" s="55"/>
      <c r="D45" s="55"/>
      <c r="E45" s="55"/>
      <c r="F45" s="55"/>
      <c r="G45" s="55"/>
      <c r="H45" s="55"/>
      <c r="I45" s="55"/>
      <c r="J45" s="55"/>
      <c r="K45" s="64"/>
      <c r="L45" s="55"/>
      <c r="M45" s="55"/>
      <c r="N45" s="55"/>
      <c r="O45" s="55"/>
      <c r="P45" s="49"/>
      <c r="Q45" s="49"/>
      <c r="R45" s="49"/>
    </row>
    <row r="46" spans="1:18" ht="19.899999999999999" customHeight="1" thickBot="1">
      <c r="A46" s="49"/>
      <c r="B46" s="78" t="s">
        <v>18</v>
      </c>
      <c r="C46" s="79">
        <v>49.32</v>
      </c>
      <c r="D46" s="80"/>
      <c r="E46" s="57"/>
      <c r="F46" s="79">
        <v>313.52474999999998</v>
      </c>
      <c r="G46" s="80"/>
      <c r="H46" s="57"/>
      <c r="I46" s="79">
        <v>423.23325</v>
      </c>
      <c r="J46" s="80"/>
      <c r="K46" s="81">
        <f>IF(D46="x",C46,0)+IF(G46="x",F46,0)+IF(J46="x",I46,0)</f>
        <v>0</v>
      </c>
      <c r="L46" s="55"/>
      <c r="M46" s="55"/>
      <c r="N46" s="55"/>
      <c r="O46" s="55"/>
      <c r="P46" s="49"/>
      <c r="Q46" s="49"/>
      <c r="R46" s="49"/>
    </row>
    <row r="47" spans="1:18" ht="19.899999999999999" customHeight="1" thickBot="1">
      <c r="A47" s="49"/>
      <c r="B47" s="78" t="s">
        <v>19</v>
      </c>
      <c r="C47" s="79">
        <v>245.62</v>
      </c>
      <c r="D47" s="80"/>
      <c r="E47" s="57"/>
      <c r="F47" s="79">
        <v>313.52474999999998</v>
      </c>
      <c r="G47" s="80"/>
      <c r="H47" s="57"/>
      <c r="I47" s="79">
        <v>423.23325</v>
      </c>
      <c r="J47" s="80"/>
      <c r="K47" s="81">
        <f t="shared" ref="K47:K50" si="0">IF(D47="x",C47,0)+IF(G47="x",F47,0)+IF(J47="x",I47,0)</f>
        <v>0</v>
      </c>
      <c r="L47" s="55"/>
      <c r="M47" s="55"/>
      <c r="N47" s="55"/>
      <c r="O47" s="55"/>
      <c r="P47" s="49"/>
      <c r="Q47" s="49"/>
      <c r="R47" s="49"/>
    </row>
    <row r="48" spans="1:18" ht="19.899999999999999" customHeight="1" thickBot="1">
      <c r="A48" s="49"/>
      <c r="B48" s="78" t="s">
        <v>20</v>
      </c>
      <c r="C48" s="79">
        <v>834.49</v>
      </c>
      <c r="D48" s="80"/>
      <c r="E48" s="57"/>
      <c r="F48" s="79">
        <v>313.52474999999998</v>
      </c>
      <c r="G48" s="80"/>
      <c r="H48" s="57"/>
      <c r="I48" s="79">
        <v>423.23325</v>
      </c>
      <c r="J48" s="80"/>
      <c r="K48" s="81">
        <f t="shared" si="0"/>
        <v>0</v>
      </c>
      <c r="L48" s="55"/>
      <c r="M48" s="55"/>
      <c r="N48" s="55"/>
      <c r="O48" s="55"/>
      <c r="P48" s="49"/>
      <c r="Q48" s="49"/>
      <c r="R48" s="49"/>
    </row>
    <row r="49" spans="1:18" ht="19.899999999999999" customHeight="1" thickBot="1">
      <c r="A49" s="49"/>
      <c r="B49" s="78" t="s">
        <v>21</v>
      </c>
      <c r="C49" s="79">
        <v>955.29</v>
      </c>
      <c r="D49" s="80"/>
      <c r="E49" s="57"/>
      <c r="F49" s="79">
        <v>313.52474999999998</v>
      </c>
      <c r="G49" s="80"/>
      <c r="H49" s="57"/>
      <c r="I49" s="79">
        <v>423.23325</v>
      </c>
      <c r="J49" s="80"/>
      <c r="K49" s="81">
        <f t="shared" si="0"/>
        <v>0</v>
      </c>
      <c r="L49" s="55"/>
      <c r="M49" s="55"/>
      <c r="N49" s="55"/>
      <c r="O49" s="55"/>
      <c r="P49" s="49"/>
      <c r="Q49" s="49"/>
      <c r="R49" s="49"/>
    </row>
    <row r="50" spans="1:18" ht="19.899999999999999" customHeight="1" thickBot="1">
      <c r="A50" s="49"/>
      <c r="B50" s="78" t="s">
        <v>42</v>
      </c>
      <c r="C50" s="82">
        <v>1137.49</v>
      </c>
      <c r="D50" s="80"/>
      <c r="E50" s="57"/>
      <c r="F50" s="79">
        <v>313.52474999999998</v>
      </c>
      <c r="G50" s="80"/>
      <c r="H50" s="57"/>
      <c r="I50" s="79">
        <v>423.23325</v>
      </c>
      <c r="J50" s="80"/>
      <c r="K50" s="81">
        <f t="shared" si="0"/>
        <v>0</v>
      </c>
      <c r="L50" s="55"/>
      <c r="M50" s="55"/>
      <c r="N50" s="55"/>
      <c r="O50" s="55"/>
      <c r="P50" s="49"/>
      <c r="Q50" s="49"/>
      <c r="R50" s="49"/>
    </row>
    <row r="51" spans="1:18" ht="43.15" customHeight="1" thickBot="1">
      <c r="A51" s="49"/>
      <c r="B51" s="129" t="s">
        <v>43</v>
      </c>
      <c r="C51" s="130"/>
      <c r="D51" s="131"/>
      <c r="E51" s="130"/>
      <c r="F51" s="130"/>
      <c r="G51" s="131"/>
      <c r="H51" s="130"/>
      <c r="I51" s="130"/>
      <c r="J51" s="131"/>
      <c r="K51" s="132"/>
      <c r="L51" s="55"/>
      <c r="M51" s="55"/>
      <c r="N51" s="55"/>
      <c r="O51" s="55"/>
      <c r="P51" s="49"/>
      <c r="Q51" s="49"/>
      <c r="R51" s="49"/>
    </row>
    <row r="52" spans="1:18" ht="19.899999999999999" customHeight="1" thickBot="1">
      <c r="A52" s="49"/>
      <c r="B52" s="83" t="s">
        <v>44</v>
      </c>
      <c r="C52" s="79">
        <v>387.55</v>
      </c>
      <c r="D52" s="80"/>
      <c r="E52" s="57"/>
      <c r="F52" s="84"/>
      <c r="G52" s="57"/>
      <c r="H52" s="57"/>
      <c r="I52" s="85"/>
      <c r="J52" s="57"/>
      <c r="K52" s="81">
        <f>IF(D52="x",C52,0)</f>
        <v>0</v>
      </c>
      <c r="L52" s="55"/>
      <c r="M52" s="55"/>
      <c r="N52" s="55"/>
      <c r="O52" s="55"/>
      <c r="P52" s="49"/>
      <c r="Q52" s="49"/>
      <c r="R52" s="49"/>
    </row>
    <row r="53" spans="1:18" ht="19.899999999999999" customHeight="1" thickBot="1">
      <c r="A53" s="49"/>
      <c r="B53" s="83" t="s">
        <v>45</v>
      </c>
      <c r="C53" s="79">
        <v>568.74</v>
      </c>
      <c r="D53" s="80"/>
      <c r="E53" s="57"/>
      <c r="F53" s="84"/>
      <c r="G53" s="57"/>
      <c r="H53" s="57"/>
      <c r="I53" s="85"/>
      <c r="J53" s="57"/>
      <c r="K53" s="81">
        <f t="shared" ref="K53:K54" si="1">IF(D53="x",C53,0)</f>
        <v>0</v>
      </c>
      <c r="L53" s="55"/>
      <c r="M53" s="55"/>
      <c r="N53" s="55"/>
      <c r="O53" s="55"/>
      <c r="P53" s="49"/>
      <c r="Q53" s="49"/>
      <c r="R53" s="49"/>
    </row>
    <row r="54" spans="1:18" ht="20.65" customHeight="1" thickBot="1">
      <c r="A54" s="49"/>
      <c r="B54" s="86" t="s">
        <v>46</v>
      </c>
      <c r="C54" s="79">
        <v>956.29</v>
      </c>
      <c r="D54" s="80"/>
      <c r="E54" s="57"/>
      <c r="F54" s="84"/>
      <c r="G54" s="57"/>
      <c r="H54" s="57"/>
      <c r="I54" s="85"/>
      <c r="J54" s="57"/>
      <c r="K54" s="81">
        <f t="shared" si="1"/>
        <v>0</v>
      </c>
      <c r="L54" s="55"/>
      <c r="M54" s="55"/>
      <c r="N54" s="55"/>
      <c r="O54" s="55"/>
      <c r="P54" s="49"/>
      <c r="Q54" s="49"/>
      <c r="R54" s="49"/>
    </row>
    <row r="55" spans="1:18" ht="15" customHeight="1" thickBot="1">
      <c r="A55" s="49"/>
      <c r="B55" s="87" t="s">
        <v>47</v>
      </c>
      <c r="C55" s="84"/>
      <c r="D55" s="57"/>
      <c r="E55" s="57"/>
      <c r="F55" s="84"/>
      <c r="G55" s="57"/>
      <c r="H55" s="57"/>
      <c r="I55" s="85"/>
      <c r="J55" s="57"/>
      <c r="K55" s="88"/>
      <c r="L55" s="55"/>
      <c r="M55" s="55"/>
      <c r="N55" s="55"/>
      <c r="O55" s="55"/>
      <c r="P55" s="49"/>
      <c r="Q55" s="49"/>
      <c r="R55" s="49"/>
    </row>
    <row r="56" spans="1:18" ht="32.5" customHeight="1" thickBot="1">
      <c r="A56" s="49"/>
      <c r="B56" s="145" t="s">
        <v>22</v>
      </c>
      <c r="C56" s="145"/>
      <c r="D56" s="145"/>
      <c r="E56" s="145"/>
      <c r="F56" s="145"/>
      <c r="G56" s="145"/>
      <c r="H56" s="145"/>
      <c r="I56" s="145"/>
      <c r="J56" s="145"/>
      <c r="K56" s="89">
        <f>SUM(K46:K55)</f>
        <v>0</v>
      </c>
      <c r="L56" s="55"/>
      <c r="M56" s="55"/>
      <c r="N56" s="55"/>
      <c r="O56" s="55"/>
      <c r="P56" s="49"/>
      <c r="Q56" s="49"/>
      <c r="R56" s="49"/>
    </row>
    <row r="57" spans="1:18" ht="4.9000000000000004" customHeight="1" thickBot="1">
      <c r="A57" s="49"/>
      <c r="B57" s="57"/>
      <c r="C57" s="57"/>
      <c r="D57" s="57"/>
      <c r="E57" s="57"/>
      <c r="F57" s="90"/>
      <c r="G57" s="55"/>
      <c r="H57" s="55"/>
      <c r="I57" s="55"/>
      <c r="J57" s="55"/>
      <c r="K57" s="55"/>
      <c r="L57" s="55"/>
      <c r="M57" s="55"/>
      <c r="N57" s="55"/>
      <c r="O57" s="55"/>
      <c r="P57" s="49"/>
      <c r="Q57" s="49"/>
      <c r="R57" s="49"/>
    </row>
    <row r="58" spans="1:18" ht="32.5" customHeight="1" thickBot="1">
      <c r="A58" s="49"/>
      <c r="B58" s="146" t="s">
        <v>23</v>
      </c>
      <c r="C58" s="147"/>
      <c r="D58" s="147"/>
      <c r="E58" s="147"/>
      <c r="F58" s="147"/>
      <c r="G58" s="147"/>
      <c r="H58" s="147"/>
      <c r="I58" s="147"/>
      <c r="J58" s="148"/>
      <c r="K58" s="91">
        <f>K26+K36+K56</f>
        <v>25.019272000000001</v>
      </c>
      <c r="L58" s="55"/>
      <c r="M58" s="55"/>
      <c r="N58" s="55"/>
      <c r="O58" s="55"/>
      <c r="P58" s="49"/>
      <c r="Q58" s="49"/>
      <c r="R58" s="49"/>
    </row>
    <row r="59" spans="1:18" ht="15.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49"/>
      <c r="Q59" s="49"/>
      <c r="R59" s="49"/>
    </row>
    <row r="60" spans="1:18" ht="15.5">
      <c r="A60" s="4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3"/>
      <c r="M60" s="53"/>
      <c r="N60" s="53"/>
      <c r="O60" s="49"/>
      <c r="P60" s="49"/>
      <c r="Q60" s="49"/>
      <c r="R60" s="49"/>
    </row>
    <row r="61" spans="1:18">
      <c r="A61" s="49"/>
      <c r="B61" s="92" t="s">
        <v>25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49"/>
      <c r="P61" s="49"/>
      <c r="Q61" s="49"/>
      <c r="R61" s="49"/>
    </row>
    <row r="62" spans="1:18">
      <c r="A62" s="49"/>
      <c r="B62" s="53" t="s">
        <v>77</v>
      </c>
      <c r="C62" s="53"/>
      <c r="D62" s="53"/>
      <c r="E62" s="93">
        <f>(K10*0.03)/100</f>
        <v>1.1999999999999999E-3</v>
      </c>
      <c r="F62" s="53"/>
      <c r="G62" s="53"/>
      <c r="H62" s="53"/>
      <c r="I62" s="53"/>
      <c r="J62" s="53"/>
      <c r="K62" s="53"/>
      <c r="L62" s="53"/>
      <c r="M62" s="53"/>
      <c r="N62" s="53"/>
      <c r="O62" s="49"/>
      <c r="P62" s="49"/>
      <c r="Q62" s="49"/>
      <c r="R62" s="49"/>
    </row>
    <row r="63" spans="1:18">
      <c r="A63" s="49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49"/>
      <c r="P63" s="49"/>
      <c r="Q63" s="49"/>
      <c r="R63" s="49"/>
    </row>
    <row r="64" spans="1:18">
      <c r="A64" s="49"/>
      <c r="B64" s="9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49"/>
      <c r="P64" s="49"/>
      <c r="Q64" s="49"/>
      <c r="R64" s="49"/>
    </row>
    <row r="65" spans="2:14" s="49" customFormat="1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2:14" hidden="1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pans="2:14" hidden="1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  <row r="68" spans="2:14" hidden="1"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75" spans="2:14" hidden="1">
      <c r="L75" s="95"/>
    </row>
    <row r="76" spans="2:14" hidden="1">
      <c r="L76" s="95"/>
    </row>
    <row r="81" s="47" customFormat="1" hidden="1"/>
    <row r="82" s="47" customFormat="1" hidden="1"/>
    <row r="83" s="47" customFormat="1" hidden="1"/>
    <row r="84" s="47" customFormat="1" hidden="1"/>
    <row r="85" s="47" customFormat="1" hidden="1"/>
    <row r="86" s="47" customFormat="1" hidden="1"/>
    <row r="87" s="47" customFormat="1" hidden="1"/>
    <row r="88" s="47" customFormat="1" hidden="1"/>
  </sheetData>
  <sheetProtection algorithmName="SHA-512" hashValue="Z0ZPIMPZeO++QulOBW4nnOdYBa+Cr+VAinoxeNCqE61P4/iWaI/Z52eLoBWjip0EPX7ijxe8ttwdfFo1ph1gQQ==" saltValue="ixml1TPmTrahkgGOKe12hA==" spinCount="100000" sheet="1" objects="1" scenarios="1"/>
  <protectedRanges>
    <protectedRange sqref="J46:J50" name="Messstelle 3"/>
    <protectedRange sqref="G46:G50" name="Messstelle 2"/>
    <protectedRange sqref="D46:D50" name="Messstelle1"/>
    <protectedRange sqref="K10:K12" name="Eingabe"/>
    <protectedRange sqref="D52:D54" name="Zusatzgeräte"/>
  </protectedRanges>
  <dataConsolidate/>
  <mergeCells count="30">
    <mergeCell ref="B56:J56"/>
    <mergeCell ref="B58:J58"/>
    <mergeCell ref="B26:J26"/>
    <mergeCell ref="B2:K2"/>
    <mergeCell ref="B6:K6"/>
    <mergeCell ref="B7:J8"/>
    <mergeCell ref="B10:J10"/>
    <mergeCell ref="B12:J12"/>
    <mergeCell ref="B14:J14"/>
    <mergeCell ref="B21:K21"/>
    <mergeCell ref="B23:K23"/>
    <mergeCell ref="B25:K25"/>
    <mergeCell ref="B16:K16"/>
    <mergeCell ref="B18:J18"/>
    <mergeCell ref="B20:J20"/>
    <mergeCell ref="B22:J22"/>
    <mergeCell ref="B24:J24"/>
    <mergeCell ref="B27:K27"/>
    <mergeCell ref="B36:J36"/>
    <mergeCell ref="B38:J38"/>
    <mergeCell ref="I44:J44"/>
    <mergeCell ref="B51:K51"/>
    <mergeCell ref="B28:J28"/>
    <mergeCell ref="B30:J30"/>
    <mergeCell ref="B32:J32"/>
    <mergeCell ref="B34:J34"/>
    <mergeCell ref="B31:K31"/>
    <mergeCell ref="B42:K42"/>
    <mergeCell ref="C44:D44"/>
    <mergeCell ref="F44:G44"/>
  </mergeCells>
  <phoneticPr fontId="8" type="noConversion"/>
  <dataValidations count="5">
    <dataValidation type="list" operator="equal" allowBlank="1" showInputMessage="1" showErrorMessage="1" sqref="D46:D50 D52:D54" xr:uid="{7998FEFA-2BAA-4E5C-AB96-97446C1F90A3}">
      <formula1>$P$1</formula1>
    </dataValidation>
    <dataValidation type="list" allowBlank="1" showInputMessage="1" showErrorMessage="1" sqref="J52:J55 G52:G55" xr:uid="{807DEABB-EB86-4CD5-AF75-7AB2F4B00778}">
      <formula1>#REF!</formula1>
    </dataValidation>
    <dataValidation type="whole" operator="greaterThanOrEqual" allowBlank="1" showInputMessage="1" showErrorMessage="1" sqref="K10" xr:uid="{39406BFD-F2C0-4695-8C4C-4DE052B43999}">
      <formula1>0</formula1>
    </dataValidation>
    <dataValidation type="list" operator="equal" allowBlank="1" showInputMessage="1" showErrorMessage="1" sqref="D55" xr:uid="{27C968CC-4DA3-4177-9228-450D2B9299E0}">
      <formula1>$T50</formula1>
    </dataValidation>
    <dataValidation type="list" allowBlank="1" showInputMessage="1" showErrorMessage="1" sqref="J46:J50 G46:G50" xr:uid="{6F4DF227-E14C-4E10-B6B0-402253F08C1F}">
      <formula1>$P$1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EFE4-3A43-4A1D-B210-2108B196ED98}">
  <dimension ref="A1:R106"/>
  <sheetViews>
    <sheetView zoomScaleNormal="100" zoomScaleSheetLayoutView="110" workbookViewId="0">
      <selection activeCell="B2" sqref="B2:I2"/>
    </sheetView>
  </sheetViews>
  <sheetFormatPr baseColWidth="10" defaultColWidth="0" defaultRowHeight="14.5" zeroHeight="1"/>
  <cols>
    <col min="1" max="1" width="11.54296875" customWidth="1"/>
    <col min="2" max="2" width="36" customWidth="1"/>
    <col min="3" max="3" width="16.81640625" customWidth="1"/>
    <col min="4" max="4" width="15.26953125" customWidth="1"/>
    <col min="5" max="5" width="14.81640625" customWidth="1"/>
    <col min="6" max="6" width="16.453125" customWidth="1"/>
    <col min="7" max="7" width="15.26953125" customWidth="1"/>
    <col min="8" max="8" width="6.453125" customWidth="1"/>
    <col min="9" max="9" width="24.54296875" customWidth="1"/>
    <col min="10" max="10" width="42.54296875" customWidth="1"/>
    <col min="11" max="11" width="11.54296875" hidden="1" customWidth="1"/>
    <col min="12" max="12" width="15.81640625" hidden="1" customWidth="1"/>
    <col min="13" max="13" width="14.81640625" hidden="1" customWidth="1"/>
    <col min="14" max="14" width="11.453125" hidden="1" customWidth="1"/>
    <col min="15" max="15" width="15.54296875" hidden="1" customWidth="1"/>
    <col min="16" max="18" width="0" hidden="1" customWidth="1"/>
    <col min="19" max="16384" width="11.54296875" hidden="1"/>
  </cols>
  <sheetData>
    <row r="1" spans="1:16" ht="15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40" t="s">
        <v>0</v>
      </c>
    </row>
    <row r="2" spans="1:16" ht="25.5" thickBot="1">
      <c r="A2" s="49"/>
      <c r="B2" s="149" t="s">
        <v>86</v>
      </c>
      <c r="C2" s="150"/>
      <c r="D2" s="150"/>
      <c r="E2" s="150"/>
      <c r="F2" s="150"/>
      <c r="G2" s="150"/>
      <c r="H2" s="150"/>
      <c r="I2" s="151"/>
      <c r="J2" s="96"/>
      <c r="K2" s="96"/>
      <c r="L2" s="96"/>
    </row>
    <row r="3" spans="1:16">
      <c r="A3" s="49"/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6">
      <c r="A4" s="49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6" ht="15" thickBot="1">
      <c r="A5" s="49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6" ht="5.25" customHeight="1">
      <c r="A6" s="49"/>
      <c r="B6" s="152"/>
      <c r="C6" s="153"/>
      <c r="D6" s="153"/>
      <c r="E6" s="153"/>
      <c r="F6" s="153"/>
      <c r="G6" s="153"/>
      <c r="H6" s="153"/>
      <c r="I6" s="154"/>
      <c r="J6" s="53"/>
      <c r="K6" s="53"/>
      <c r="L6" s="53"/>
    </row>
    <row r="7" spans="1:16" ht="29.25" customHeight="1" thickBot="1">
      <c r="A7" s="49"/>
      <c r="B7" s="155" t="s">
        <v>3</v>
      </c>
      <c r="C7" s="156"/>
      <c r="D7" s="156"/>
      <c r="E7" s="156"/>
      <c r="F7" s="156"/>
      <c r="G7" s="156"/>
      <c r="H7" s="156"/>
      <c r="I7" s="54"/>
      <c r="J7" s="55"/>
      <c r="K7" s="55"/>
      <c r="L7" s="55"/>
      <c r="M7" s="2"/>
    </row>
    <row r="8" spans="1:16" ht="21.75" customHeight="1" thickBot="1">
      <c r="A8" s="49"/>
      <c r="B8" s="157"/>
      <c r="C8" s="158"/>
      <c r="D8" s="158"/>
      <c r="E8" s="158"/>
      <c r="F8" s="158"/>
      <c r="G8" s="158"/>
      <c r="H8" s="158"/>
      <c r="I8" s="56" t="s">
        <v>4</v>
      </c>
      <c r="J8" s="55"/>
      <c r="K8" s="55"/>
      <c r="L8" s="55"/>
      <c r="M8" s="2"/>
    </row>
    <row r="9" spans="1:16" ht="5.15" customHeight="1" thickBot="1">
      <c r="A9" s="49"/>
      <c r="B9" s="55"/>
      <c r="C9" s="55"/>
      <c r="D9" s="55"/>
      <c r="E9" s="55"/>
      <c r="F9" s="49"/>
      <c r="G9" s="55"/>
      <c r="H9" s="55"/>
      <c r="I9" s="57"/>
      <c r="J9" s="55"/>
      <c r="K9" s="55"/>
      <c r="L9" s="55"/>
      <c r="M9" s="2"/>
    </row>
    <row r="10" spans="1:16" ht="21.75" customHeight="1" thickBot="1">
      <c r="A10" s="49"/>
      <c r="B10" s="133" t="s">
        <v>5</v>
      </c>
      <c r="C10" s="134"/>
      <c r="D10" s="134"/>
      <c r="E10" s="134"/>
      <c r="F10" s="134"/>
      <c r="G10" s="134"/>
      <c r="H10" s="135"/>
      <c r="I10" s="97">
        <v>4</v>
      </c>
      <c r="J10" s="49"/>
      <c r="K10" s="49"/>
      <c r="L10" s="49"/>
    </row>
    <row r="11" spans="1:16" ht="5.15" customHeight="1" thickBot="1">
      <c r="A11" s="49"/>
      <c r="B11" s="166"/>
      <c r="C11" s="166"/>
      <c r="D11" s="166"/>
      <c r="E11" s="166"/>
      <c r="F11" s="166"/>
      <c r="G11" s="166"/>
      <c r="H11" s="166"/>
      <c r="I11" s="166"/>
      <c r="J11" s="166"/>
      <c r="K11" s="49"/>
      <c r="L11" s="49"/>
    </row>
    <row r="12" spans="1:16" ht="21.75" customHeight="1" thickBot="1">
      <c r="A12" s="49"/>
      <c r="B12" s="133" t="s">
        <v>6</v>
      </c>
      <c r="C12" s="134"/>
      <c r="D12" s="134"/>
      <c r="E12" s="134"/>
      <c r="F12" s="134"/>
      <c r="G12" s="134"/>
      <c r="H12" s="135"/>
      <c r="I12" s="98">
        <v>2000</v>
      </c>
      <c r="J12" s="49"/>
      <c r="K12" s="49"/>
      <c r="L12" s="49"/>
    </row>
    <row r="13" spans="1:16" ht="5.15" customHeight="1" thickBot="1">
      <c r="A13" s="49"/>
      <c r="B13" s="58"/>
      <c r="C13" s="58"/>
      <c r="D13" s="58"/>
      <c r="E13" s="58"/>
      <c r="F13" s="60"/>
      <c r="G13" s="59"/>
      <c r="H13" s="47"/>
      <c r="I13" s="48"/>
      <c r="J13" s="49"/>
      <c r="K13" s="49"/>
      <c r="L13" s="49"/>
    </row>
    <row r="14" spans="1:16" ht="21.75" customHeight="1" thickBot="1">
      <c r="A14" s="49"/>
      <c r="B14" s="133" t="s">
        <v>7</v>
      </c>
      <c r="C14" s="134"/>
      <c r="D14" s="134"/>
      <c r="E14" s="134"/>
      <c r="F14" s="134"/>
      <c r="G14" s="134"/>
      <c r="H14" s="135"/>
      <c r="I14" s="127">
        <f>$I$10/$I$12</f>
        <v>2E-3</v>
      </c>
      <c r="J14" s="111"/>
      <c r="K14" s="112"/>
      <c r="L14" s="112"/>
    </row>
    <row r="15" spans="1:16" ht="32.5" customHeight="1" thickBot="1">
      <c r="A15" s="61"/>
      <c r="B15" s="62"/>
      <c r="C15" s="62"/>
      <c r="D15" s="62"/>
      <c r="E15" s="62"/>
      <c r="F15" s="55"/>
      <c r="G15" s="55"/>
      <c r="H15" s="55"/>
      <c r="I15" s="55"/>
      <c r="J15" s="55"/>
      <c r="K15" s="55"/>
      <c r="L15" s="55"/>
      <c r="M15" s="2"/>
    </row>
    <row r="16" spans="1:16" ht="31" customHeight="1">
      <c r="A16" s="49"/>
      <c r="B16" s="160" t="s">
        <v>8</v>
      </c>
      <c r="C16" s="161"/>
      <c r="D16" s="161"/>
      <c r="E16" s="161"/>
      <c r="F16" s="161"/>
      <c r="G16" s="161"/>
      <c r="H16" s="161"/>
      <c r="I16" s="162"/>
      <c r="J16" s="49"/>
      <c r="K16" s="49"/>
      <c r="L16" s="49"/>
    </row>
    <row r="17" spans="1:13" ht="5.15" customHeight="1" thickBot="1">
      <c r="A17" s="49"/>
      <c r="B17" s="63"/>
      <c r="C17" s="62"/>
      <c r="D17" s="62"/>
      <c r="E17" s="62"/>
      <c r="F17" s="55"/>
      <c r="G17" s="55"/>
      <c r="H17" s="55"/>
      <c r="I17" s="64"/>
      <c r="J17" s="55"/>
      <c r="K17" s="55"/>
      <c r="L17" s="55"/>
      <c r="M17" s="2"/>
    </row>
    <row r="18" spans="1:13" ht="21.75" customHeight="1" thickBot="1">
      <c r="A18" s="49"/>
      <c r="B18" s="133" t="s">
        <v>9</v>
      </c>
      <c r="C18" s="134"/>
      <c r="D18" s="134"/>
      <c r="E18" s="134"/>
      <c r="F18" s="134"/>
      <c r="G18" s="134"/>
      <c r="H18" s="135"/>
      <c r="I18" s="99">
        <f>INDEX('Netzentgelte 2026'!$E$6:$E$12,MATCH($I$10,'Netzentgelte 2026'!$C$6:$C$12,1))</f>
        <v>0</v>
      </c>
      <c r="J18" s="55"/>
      <c r="K18" s="55"/>
      <c r="L18" s="55"/>
      <c r="M18" s="2"/>
    </row>
    <row r="19" spans="1:13" s="5" customFormat="1" ht="5.15" customHeight="1" thickBot="1">
      <c r="A19" s="49"/>
      <c r="B19" s="65"/>
      <c r="C19" s="65"/>
      <c r="D19" s="65"/>
      <c r="E19" s="65"/>
      <c r="F19" s="65"/>
      <c r="G19" s="55"/>
      <c r="H19" s="55"/>
      <c r="I19" s="55"/>
      <c r="J19" s="55"/>
      <c r="K19" s="55"/>
      <c r="L19" s="55"/>
      <c r="M19" s="3"/>
    </row>
    <row r="20" spans="1:13" ht="21.75" customHeight="1" thickBot="1">
      <c r="A20" s="49"/>
      <c r="B20" s="133" t="s">
        <v>10</v>
      </c>
      <c r="C20" s="134"/>
      <c r="D20" s="134"/>
      <c r="E20" s="134"/>
      <c r="F20" s="134"/>
      <c r="G20" s="134"/>
      <c r="H20" s="135"/>
      <c r="I20" s="100">
        <f>INDEX('Netzentgelte 2026'!$F$6:$F$12,MATCH($I$10,'Netzentgelte 2026'!$C$6:$C$12,1))</f>
        <v>0</v>
      </c>
      <c r="J20" s="55"/>
      <c r="K20" s="55"/>
      <c r="L20" s="55"/>
      <c r="M20" s="2"/>
    </row>
    <row r="21" spans="1:13" ht="4.5" customHeight="1" thickBot="1">
      <c r="A21" s="49"/>
      <c r="B21" s="65"/>
      <c r="C21" s="65"/>
      <c r="D21" s="65"/>
      <c r="E21" s="65"/>
      <c r="F21" s="72"/>
      <c r="G21" s="59"/>
      <c r="H21" s="59"/>
      <c r="I21" s="59"/>
      <c r="J21" s="55"/>
      <c r="K21" s="55"/>
      <c r="L21" s="55"/>
      <c r="M21" s="2"/>
    </row>
    <row r="22" spans="1:13" ht="21.75" customHeight="1" thickBot="1">
      <c r="A22" s="49"/>
      <c r="B22" s="133" t="s">
        <v>11</v>
      </c>
      <c r="C22" s="134"/>
      <c r="D22" s="134"/>
      <c r="E22" s="134"/>
      <c r="F22" s="134"/>
      <c r="G22" s="134"/>
      <c r="H22" s="135"/>
      <c r="I22" s="101">
        <f>INDEX('Netzentgelte 2026'!$G$6:$G$12,MATCH($I$10,'Netzentgelte 2026'!$C$6:$C$12,1))</f>
        <v>2.3120000000000003</v>
      </c>
      <c r="J22" s="55"/>
      <c r="K22" s="55"/>
      <c r="L22" s="55"/>
      <c r="M22" s="2"/>
    </row>
    <row r="23" spans="1:13" ht="5.15" customHeight="1" thickBot="1">
      <c r="A23" s="49"/>
      <c r="B23" s="65"/>
      <c r="C23" s="65"/>
      <c r="D23" s="65"/>
      <c r="E23" s="65"/>
      <c r="F23" s="72"/>
      <c r="G23" s="59"/>
      <c r="H23" s="59"/>
      <c r="I23" s="59"/>
      <c r="J23" s="55"/>
      <c r="K23" s="55"/>
      <c r="L23" s="55"/>
      <c r="M23" s="2"/>
    </row>
    <row r="24" spans="1:13" ht="21.75" customHeight="1" thickBot="1">
      <c r="A24" s="49"/>
      <c r="B24" s="133" t="s">
        <v>12</v>
      </c>
      <c r="C24" s="134"/>
      <c r="D24" s="134"/>
      <c r="E24" s="134"/>
      <c r="F24" s="134"/>
      <c r="G24" s="134"/>
      <c r="H24" s="135"/>
      <c r="I24" s="99">
        <f>INDEX('Netzentgelte 2026'!$G$6:$G$12,MATCH($I$10,'Netzentgelte 2026'!$C$6:$C$12,1))*($I$10-$I$20)/100</f>
        <v>9.2480000000000007E-2</v>
      </c>
      <c r="J24" s="55"/>
      <c r="K24" s="55"/>
      <c r="L24" s="55"/>
      <c r="M24" s="2"/>
    </row>
    <row r="25" spans="1:13" ht="5.15" customHeight="1" thickBot="1">
      <c r="A25" s="49"/>
      <c r="B25" s="55"/>
      <c r="C25" s="55"/>
      <c r="D25" s="55"/>
      <c r="E25" s="55"/>
      <c r="F25" s="59"/>
      <c r="G25" s="59"/>
      <c r="H25" s="59"/>
      <c r="I25" s="59"/>
      <c r="J25" s="55"/>
      <c r="K25" s="55"/>
      <c r="L25" s="55"/>
      <c r="M25" s="2"/>
    </row>
    <row r="26" spans="1:13" ht="32.5" customHeight="1" thickBot="1">
      <c r="A26" s="49"/>
      <c r="B26" s="142" t="s">
        <v>13</v>
      </c>
      <c r="C26" s="143"/>
      <c r="D26" s="143"/>
      <c r="E26" s="143"/>
      <c r="F26" s="143"/>
      <c r="G26" s="143"/>
      <c r="H26" s="143"/>
      <c r="I26" s="69">
        <f>$I$24+$I$18</f>
        <v>9.2480000000000007E-2</v>
      </c>
      <c r="J26" s="55"/>
      <c r="K26" s="55"/>
      <c r="L26" s="55"/>
      <c r="M26" s="2"/>
    </row>
    <row r="27" spans="1:13" ht="4.9000000000000004" customHeight="1" thickBot="1">
      <c r="A27" s="49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2"/>
    </row>
    <row r="28" spans="1:13" ht="42.75" customHeight="1">
      <c r="A28" s="49"/>
      <c r="B28" s="160" t="s">
        <v>14</v>
      </c>
      <c r="C28" s="161"/>
      <c r="D28" s="161"/>
      <c r="E28" s="161"/>
      <c r="F28" s="161"/>
      <c r="G28" s="161"/>
      <c r="H28" s="161"/>
      <c r="I28" s="162"/>
      <c r="J28" s="55"/>
      <c r="K28" s="55"/>
      <c r="L28" s="55"/>
      <c r="M28" s="2"/>
    </row>
    <row r="29" spans="1:13" ht="5.15" customHeight="1" thickBot="1">
      <c r="A29" s="49"/>
      <c r="B29" s="76"/>
      <c r="C29" s="55"/>
      <c r="D29" s="55"/>
      <c r="E29" s="55"/>
      <c r="F29" s="55"/>
      <c r="G29" s="55"/>
      <c r="H29" s="55"/>
      <c r="I29" s="64"/>
      <c r="J29" s="55"/>
      <c r="K29" s="55"/>
      <c r="L29" s="55"/>
      <c r="M29" s="2"/>
    </row>
    <row r="30" spans="1:13" ht="20.25" customHeight="1" thickBot="1">
      <c r="A30" s="49"/>
      <c r="B30" s="76"/>
      <c r="C30" s="139" t="s">
        <v>15</v>
      </c>
      <c r="D30" s="140"/>
      <c r="E30" s="57"/>
      <c r="F30" s="139" t="s">
        <v>16</v>
      </c>
      <c r="G30" s="140"/>
      <c r="H30" s="102"/>
      <c r="I30" s="77"/>
      <c r="J30" s="55"/>
      <c r="K30" s="55"/>
      <c r="L30" s="55"/>
      <c r="M30" s="2"/>
    </row>
    <row r="31" spans="1:13" ht="5.15" customHeight="1" thickBot="1">
      <c r="A31" s="49"/>
      <c r="B31" s="76"/>
      <c r="C31" s="55"/>
      <c r="D31" s="55"/>
      <c r="E31" s="55"/>
      <c r="F31" s="55"/>
      <c r="G31" s="55"/>
      <c r="H31" s="55"/>
      <c r="I31" s="64"/>
      <c r="J31" s="55"/>
      <c r="K31" s="55"/>
      <c r="L31" s="55"/>
      <c r="M31" s="2"/>
    </row>
    <row r="32" spans="1:13" ht="20.25" customHeight="1" thickBot="1">
      <c r="A32" s="49"/>
      <c r="B32" s="78" t="s">
        <v>17</v>
      </c>
      <c r="C32" s="84">
        <v>25.37</v>
      </c>
      <c r="D32" s="80"/>
      <c r="E32" s="57"/>
      <c r="F32" s="84">
        <v>5.74</v>
      </c>
      <c r="G32" s="80"/>
      <c r="H32" s="49"/>
      <c r="I32" s="103">
        <f>IF(D32="x",C32,0)+IF(G32="x",F32,0)</f>
        <v>0</v>
      </c>
      <c r="J32" s="55"/>
      <c r="K32" s="55"/>
      <c r="L32" s="55"/>
      <c r="M32" s="2"/>
    </row>
    <row r="33" spans="1:18" ht="20.25" customHeight="1" thickBot="1">
      <c r="A33" s="49"/>
      <c r="B33" s="78" t="s">
        <v>18</v>
      </c>
      <c r="C33" s="84">
        <v>49.32</v>
      </c>
      <c r="D33" s="80"/>
      <c r="E33" s="57"/>
      <c r="F33" s="84">
        <v>5.74</v>
      </c>
      <c r="G33" s="80"/>
      <c r="H33" s="49"/>
      <c r="I33" s="103">
        <f>IF(D33="x",C33,0)+IF(G33="x",F33,0)</f>
        <v>0</v>
      </c>
      <c r="J33" s="55"/>
      <c r="K33" s="55"/>
      <c r="L33" s="55"/>
      <c r="M33" s="2"/>
    </row>
    <row r="34" spans="1:18" ht="20.25" customHeight="1" thickBot="1">
      <c r="A34" s="49"/>
      <c r="B34" s="78" t="s">
        <v>19</v>
      </c>
      <c r="C34" s="84">
        <v>245.62</v>
      </c>
      <c r="D34" s="80"/>
      <c r="E34" s="57"/>
      <c r="F34" s="84">
        <v>5.74</v>
      </c>
      <c r="G34" s="80"/>
      <c r="H34" s="49"/>
      <c r="I34" s="103">
        <f>IF(D34="x",C34,0)+IF(G34="x",F34,0)</f>
        <v>0</v>
      </c>
      <c r="J34" s="55"/>
      <c r="K34" s="55"/>
      <c r="L34" s="55"/>
      <c r="M34" s="2"/>
    </row>
    <row r="35" spans="1:18" ht="20.25" customHeight="1" thickBot="1">
      <c r="A35" s="49"/>
      <c r="B35" s="78" t="s">
        <v>20</v>
      </c>
      <c r="C35" s="84">
        <v>834.49</v>
      </c>
      <c r="D35" s="80"/>
      <c r="E35" s="57"/>
      <c r="F35" s="84">
        <v>5.74</v>
      </c>
      <c r="G35" s="80"/>
      <c r="H35" s="49"/>
      <c r="I35" s="103">
        <f>IF(D35="x",C35,0)+IF(G35="x",F35,0)</f>
        <v>0</v>
      </c>
      <c r="J35" s="55"/>
      <c r="K35" s="55"/>
      <c r="L35" s="55"/>
      <c r="M35" s="2"/>
    </row>
    <row r="36" spans="1:18" ht="20.25" customHeight="1" thickBot="1">
      <c r="A36" s="49"/>
      <c r="B36" s="78" t="s">
        <v>21</v>
      </c>
      <c r="C36" s="84">
        <v>955.29</v>
      </c>
      <c r="D36" s="80"/>
      <c r="E36" s="57"/>
      <c r="F36" s="84">
        <v>5.74</v>
      </c>
      <c r="G36" s="80"/>
      <c r="H36" s="49"/>
      <c r="I36" s="104">
        <f>IF(D36="x",C36,0)+IF(G36="x",F36,0)</f>
        <v>0</v>
      </c>
      <c r="J36" s="55"/>
      <c r="K36" s="55"/>
      <c r="L36" s="55"/>
      <c r="M36" s="2"/>
    </row>
    <row r="37" spans="1:18" s="41" customFormat="1" ht="32.5" customHeight="1" thickBot="1">
      <c r="A37" s="105"/>
      <c r="B37" s="145" t="s">
        <v>22</v>
      </c>
      <c r="C37" s="145"/>
      <c r="D37" s="145"/>
      <c r="E37" s="145"/>
      <c r="F37" s="145"/>
      <c r="G37" s="145"/>
      <c r="H37" s="145"/>
      <c r="I37" s="89">
        <f>SUM(I32:I36)</f>
        <v>0</v>
      </c>
      <c r="J37" s="105"/>
      <c r="K37" s="105"/>
      <c r="L37" s="105"/>
    </row>
    <row r="38" spans="1:18" ht="4.9000000000000004" customHeight="1" thickBot="1">
      <c r="A38" s="49"/>
      <c r="B38" s="57"/>
      <c r="C38" s="57"/>
      <c r="D38" s="57"/>
      <c r="E38" s="57"/>
      <c r="F38" s="90"/>
      <c r="G38" s="55"/>
      <c r="H38" s="55"/>
      <c r="I38" s="55"/>
      <c r="J38" s="55"/>
      <c r="K38" s="55"/>
      <c r="L38" s="55"/>
      <c r="M38" s="2"/>
    </row>
    <row r="39" spans="1:18" s="42" customFormat="1" ht="32.5" customHeight="1" thickBot="1">
      <c r="A39" s="106"/>
      <c r="B39" s="163" t="s">
        <v>23</v>
      </c>
      <c r="C39" s="164"/>
      <c r="D39" s="164"/>
      <c r="E39" s="164"/>
      <c r="F39" s="164"/>
      <c r="G39" s="164"/>
      <c r="H39" s="165"/>
      <c r="I39" s="107">
        <f>I26+I37</f>
        <v>9.2480000000000007E-2</v>
      </c>
      <c r="J39" s="106"/>
      <c r="K39" s="106"/>
      <c r="L39" s="106"/>
      <c r="R39" s="42" t="s">
        <v>24</v>
      </c>
    </row>
    <row r="40" spans="1:18" s="5" customFormat="1" ht="15.5">
      <c r="A40" s="4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3"/>
    </row>
    <row r="41" spans="1:18" ht="15.5">
      <c r="A41" s="4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2"/>
    </row>
    <row r="42" spans="1:18">
      <c r="A42" s="49"/>
      <c r="B42" s="92" t="s">
        <v>25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8">
      <c r="A43" s="108"/>
      <c r="B43" s="109" t="s">
        <v>78</v>
      </c>
      <c r="C43" s="109"/>
      <c r="D43" s="109"/>
      <c r="E43" s="128">
        <f>(I10*0.03)/100</f>
        <v>1.1999999999999999E-3</v>
      </c>
      <c r="F43" s="110"/>
      <c r="G43" s="53"/>
      <c r="H43" s="53"/>
      <c r="I43" s="53"/>
      <c r="J43" s="53"/>
      <c r="K43" s="53"/>
      <c r="L43" s="53"/>
    </row>
    <row r="44" spans="1:18">
      <c r="A44" s="49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18">
      <c r="A45" s="49"/>
      <c r="B45" s="92" t="s">
        <v>26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8">
      <c r="A46" s="49"/>
      <c r="B46" s="53" t="s">
        <v>84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8" hidden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8" hidden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idden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7" spans="2:12" hidden="1">
      <c r="J57" s="4"/>
    </row>
    <row r="58" spans="2:12" hidden="1">
      <c r="J58" s="4"/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  <row r="101" customFormat="1" hidden="1"/>
    <row r="102" customFormat="1" hidden="1"/>
    <row r="103" customFormat="1" hidden="1"/>
    <row r="104" customFormat="1" hidden="1"/>
    <row r="105" customFormat="1" hidden="1"/>
    <row r="106" customFormat="1" hidden="1"/>
  </sheetData>
  <sheetProtection algorithmName="SHA-512" hashValue="I1v8AFFYPorjNaGtELauzMjKC35gbzHGOa8Crf2LUWhoKD1tkr22S4FCuaSlXgS1f5WUufmpfftGva5BN7v8nA==" saltValue="2mePMr79QVckfKYEuitlag==" spinCount="100000" sheet="1" objects="1" scenarios="1"/>
  <protectedRanges>
    <protectedRange sqref="D32:D36" name="Messstellenbetrieb"/>
    <protectedRange sqref="I8:I10" name="Eingabefeld"/>
    <protectedRange sqref="G32:G36" name="Messen"/>
  </protectedRanges>
  <mergeCells count="18">
    <mergeCell ref="B2:I2"/>
    <mergeCell ref="C30:D30"/>
    <mergeCell ref="F30:G30"/>
    <mergeCell ref="B28:I28"/>
    <mergeCell ref="B7:H8"/>
    <mergeCell ref="B6:I6"/>
    <mergeCell ref="B26:H26"/>
    <mergeCell ref="B16:I16"/>
    <mergeCell ref="B10:H10"/>
    <mergeCell ref="B12:H12"/>
    <mergeCell ref="B14:H14"/>
    <mergeCell ref="B11:J11"/>
    <mergeCell ref="B37:H37"/>
    <mergeCell ref="B39:H39"/>
    <mergeCell ref="B18:H18"/>
    <mergeCell ref="B20:H20"/>
    <mergeCell ref="B22:H22"/>
    <mergeCell ref="B24:H24"/>
  </mergeCells>
  <dataValidations count="3">
    <dataValidation type="whole" operator="greaterThanOrEqual" allowBlank="1" showInputMessage="1" showErrorMessage="1" sqref="I10" xr:uid="{49A43098-E77E-499F-B6E3-91AA6A48AD98}">
      <formula1>0</formula1>
    </dataValidation>
    <dataValidation type="list" operator="equal" allowBlank="1" showInputMessage="1" showErrorMessage="1" sqref="D32:D36" xr:uid="{55AC391B-74B1-4089-AEB5-5C2EBFF22D7D}">
      <formula1>$P$1</formula1>
    </dataValidation>
    <dataValidation type="list" allowBlank="1" showInputMessage="1" showErrorMessage="1" sqref="G32:G36" xr:uid="{9A112C92-D829-46E0-BCBC-1B97AEF0BC8F}">
      <formula1>$P$1</formula1>
    </dataValidation>
  </dataValidations>
  <pageMargins left="0.7" right="0.7" top="0.78740157499999996" bottom="0.78740157499999996" header="0.3" footer="0.3"/>
  <pageSetup paperSize="9" scale="4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25A5-BEE8-4147-A703-FA6627C16BE6}">
  <dimension ref="A1:K33"/>
  <sheetViews>
    <sheetView zoomScaleNormal="100" zoomScaleSheetLayoutView="100" workbookViewId="0">
      <selection activeCell="C27" sqref="C27:D27"/>
    </sheetView>
  </sheetViews>
  <sheetFormatPr baseColWidth="10" defaultColWidth="0" defaultRowHeight="14.5" zeroHeight="1"/>
  <cols>
    <col min="1" max="2" width="11.54296875" customWidth="1"/>
    <col min="3" max="3" width="27.1796875" customWidth="1"/>
    <col min="4" max="4" width="20.81640625" customWidth="1"/>
    <col min="5" max="5" width="11.54296875" customWidth="1"/>
    <col min="6" max="10" width="11.54296875" hidden="1" customWidth="1"/>
    <col min="11" max="11" width="0" hidden="1" customWidth="1"/>
    <col min="12" max="16384" width="11.54296875" hidden="1"/>
  </cols>
  <sheetData>
    <row r="1" spans="1:10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23">
      <c r="A2" s="49"/>
      <c r="B2" s="182" t="s">
        <v>48</v>
      </c>
      <c r="C2" s="182"/>
      <c r="D2" s="182"/>
      <c r="E2" s="113"/>
      <c r="F2" s="49"/>
      <c r="G2" s="49"/>
      <c r="H2" s="49"/>
      <c r="I2" s="49"/>
      <c r="J2" s="49"/>
    </row>
    <row r="3" spans="1:10">
      <c r="A3" s="49"/>
      <c r="B3" s="114"/>
      <c r="C3" s="167"/>
      <c r="D3" s="167"/>
      <c r="E3" s="49"/>
      <c r="F3" s="49"/>
      <c r="G3" s="49"/>
      <c r="H3" s="49"/>
      <c r="I3" s="49"/>
      <c r="J3" s="49"/>
    </row>
    <row r="4" spans="1:10" s="43" customFormat="1" ht="30.4" customHeight="1">
      <c r="A4" s="115"/>
      <c r="B4" s="183" t="s">
        <v>79</v>
      </c>
      <c r="C4" s="183"/>
      <c r="D4" s="183"/>
      <c r="E4" s="115"/>
      <c r="F4" s="115"/>
      <c r="G4" s="115"/>
      <c r="H4" s="115"/>
      <c r="I4" s="115"/>
      <c r="J4" s="115"/>
    </row>
    <row r="5" spans="1:10" ht="4.9000000000000004" customHeight="1">
      <c r="A5" s="49"/>
      <c r="B5" s="114"/>
      <c r="C5" s="178"/>
      <c r="D5" s="178"/>
      <c r="E5" s="49"/>
      <c r="F5" s="49"/>
      <c r="G5" s="49"/>
      <c r="H5" s="49"/>
      <c r="I5" s="49"/>
      <c r="J5" s="49"/>
    </row>
    <row r="6" spans="1:10">
      <c r="A6" s="49"/>
      <c r="B6" s="168" t="s">
        <v>49</v>
      </c>
      <c r="C6" s="169"/>
      <c r="D6" s="126">
        <f>'Kunden mit Leistungsmessung '!K10</f>
        <v>4</v>
      </c>
      <c r="E6" s="49"/>
      <c r="F6" s="49"/>
      <c r="G6" s="49"/>
      <c r="H6" s="49"/>
      <c r="I6" s="49"/>
      <c r="J6" s="49"/>
    </row>
    <row r="7" spans="1:10" ht="4.9000000000000004" customHeight="1">
      <c r="A7" s="49"/>
      <c r="B7" s="116"/>
      <c r="C7" s="184"/>
      <c r="D7" s="184"/>
      <c r="E7" s="49"/>
      <c r="F7" s="49"/>
      <c r="G7" s="49"/>
      <c r="H7" s="49"/>
      <c r="I7" s="49"/>
      <c r="J7" s="49"/>
    </row>
    <row r="8" spans="1:10">
      <c r="A8" s="49"/>
      <c r="B8" s="168" t="s">
        <v>50</v>
      </c>
      <c r="C8" s="169"/>
      <c r="D8" s="125">
        <f>'Kunden mit Leistungsmessung '!K12</f>
        <v>1</v>
      </c>
      <c r="E8" s="49"/>
      <c r="F8" s="49"/>
      <c r="G8" s="49"/>
      <c r="H8" s="49"/>
      <c r="I8" s="49"/>
      <c r="J8" s="49"/>
    </row>
    <row r="9" spans="1:10" ht="4.9000000000000004" customHeight="1">
      <c r="A9" s="49"/>
      <c r="B9" s="116"/>
      <c r="C9" s="184"/>
      <c r="D9" s="184"/>
      <c r="E9" s="49"/>
      <c r="F9" s="49"/>
      <c r="G9" s="49"/>
      <c r="H9" s="49"/>
      <c r="I9" s="49"/>
      <c r="J9" s="49"/>
    </row>
    <row r="10" spans="1:10">
      <c r="A10" s="49"/>
      <c r="B10" s="180" t="s">
        <v>51</v>
      </c>
      <c r="C10" s="181"/>
      <c r="D10" s="117">
        <f>'Kunden mit Leistungsmessung '!K38</f>
        <v>25.019272000000001</v>
      </c>
      <c r="E10" s="49"/>
      <c r="F10" s="49"/>
      <c r="G10" s="49"/>
      <c r="H10" s="49"/>
      <c r="I10" s="49"/>
      <c r="J10" s="49"/>
    </row>
    <row r="11" spans="1:10" ht="4.9000000000000004" customHeight="1">
      <c r="A11" s="49"/>
      <c r="B11" s="116"/>
      <c r="C11" s="184"/>
      <c r="D11" s="184"/>
      <c r="E11" s="49"/>
      <c r="F11" s="49"/>
      <c r="G11" s="49"/>
      <c r="H11" s="49"/>
      <c r="I11" s="49"/>
      <c r="J11" s="49"/>
    </row>
    <row r="12" spans="1:10">
      <c r="A12" s="49"/>
      <c r="B12" s="180" t="s">
        <v>14</v>
      </c>
      <c r="C12" s="181"/>
      <c r="D12" s="117">
        <f>'Kunden mit Leistungsmessung '!K56</f>
        <v>0</v>
      </c>
      <c r="E12" s="49"/>
      <c r="F12" s="49"/>
      <c r="G12" s="49"/>
      <c r="H12" s="49"/>
      <c r="I12" s="49"/>
      <c r="J12" s="49"/>
    </row>
    <row r="13" spans="1:10" ht="4.9000000000000004" customHeight="1">
      <c r="A13" s="49"/>
      <c r="B13" s="118"/>
      <c r="C13" s="171"/>
      <c r="D13" s="171"/>
      <c r="E13" s="49"/>
      <c r="F13" s="49"/>
      <c r="G13" s="49"/>
      <c r="H13" s="49"/>
      <c r="I13" s="49"/>
      <c r="J13" s="49"/>
    </row>
    <row r="14" spans="1:10">
      <c r="A14" s="49"/>
      <c r="B14" s="175" t="s">
        <v>23</v>
      </c>
      <c r="C14" s="176"/>
      <c r="D14" s="119">
        <f>'Kunden mit Leistungsmessung '!K58</f>
        <v>25.019272000000001</v>
      </c>
      <c r="E14" s="49"/>
      <c r="F14" s="49"/>
      <c r="G14" s="49"/>
      <c r="H14" s="49"/>
      <c r="I14" s="49"/>
      <c r="J14" s="49"/>
    </row>
    <row r="15" spans="1:10">
      <c r="A15" s="49"/>
      <c r="B15" s="120"/>
      <c r="C15" s="177"/>
      <c r="D15" s="177"/>
      <c r="E15" s="49"/>
      <c r="F15" s="49"/>
      <c r="G15" s="49"/>
      <c r="H15" s="49"/>
      <c r="I15" s="49"/>
      <c r="J15" s="49"/>
    </row>
    <row r="16" spans="1:10" ht="24" customHeight="1">
      <c r="A16" s="49"/>
      <c r="B16" s="179" t="s">
        <v>80</v>
      </c>
      <c r="C16" s="179"/>
      <c r="D16" s="179"/>
      <c r="E16" s="49"/>
      <c r="F16" s="49"/>
      <c r="G16" s="49"/>
      <c r="H16" s="49"/>
      <c r="I16" s="49"/>
      <c r="J16" s="49"/>
    </row>
    <row r="17" spans="1:11" ht="4.9000000000000004" customHeight="1">
      <c r="A17" s="49"/>
      <c r="B17" s="114"/>
      <c r="C17" s="178"/>
      <c r="D17" s="178"/>
      <c r="E17" s="49"/>
      <c r="F17" s="49"/>
      <c r="G17" s="49"/>
      <c r="H17" s="49"/>
      <c r="I17" s="49"/>
      <c r="J17" s="49"/>
    </row>
    <row r="18" spans="1:11">
      <c r="A18" s="49"/>
      <c r="B18" s="168" t="s">
        <v>49</v>
      </c>
      <c r="C18" s="169"/>
      <c r="D18" s="126">
        <f>'Kunden ohne Leistungsmessung'!I10</f>
        <v>4</v>
      </c>
      <c r="E18" s="49"/>
      <c r="F18" s="49"/>
      <c r="G18" s="49"/>
      <c r="H18" s="49"/>
      <c r="I18" s="49"/>
      <c r="J18" s="49"/>
    </row>
    <row r="19" spans="1:11" s="5" customFormat="1" ht="4.9000000000000004" customHeight="1">
      <c r="A19" s="49"/>
      <c r="B19" s="121"/>
      <c r="C19" s="170"/>
      <c r="D19" s="170"/>
      <c r="E19" s="49"/>
      <c r="F19" s="49"/>
      <c r="G19" s="49"/>
      <c r="H19" s="49"/>
      <c r="I19" s="49"/>
      <c r="J19" s="49"/>
    </row>
    <row r="20" spans="1:11">
      <c r="A20" s="49"/>
      <c r="B20" s="168" t="s">
        <v>52</v>
      </c>
      <c r="C20" s="169"/>
      <c r="D20" s="125">
        <f>'Kunden ohne Leistungsmessung'!I14</f>
        <v>2E-3</v>
      </c>
      <c r="E20" s="49"/>
      <c r="F20" s="49"/>
      <c r="G20" s="49"/>
      <c r="H20" s="49"/>
      <c r="I20" s="49"/>
      <c r="J20" s="49"/>
    </row>
    <row r="21" spans="1:11" s="5" customFormat="1" ht="4.9000000000000004" customHeight="1">
      <c r="A21" s="49"/>
      <c r="B21" s="121"/>
      <c r="C21" s="170"/>
      <c r="D21" s="170"/>
      <c r="E21" s="49"/>
      <c r="F21" s="49"/>
      <c r="G21" s="49"/>
      <c r="H21" s="49"/>
      <c r="I21" s="49"/>
      <c r="J21" s="49"/>
    </row>
    <row r="22" spans="1:11">
      <c r="A22" s="49"/>
      <c r="B22" s="168" t="s">
        <v>51</v>
      </c>
      <c r="C22" s="169"/>
      <c r="D22" s="117">
        <f>'Kunden ohne Leistungsmessung'!I26</f>
        <v>9.2480000000000007E-2</v>
      </c>
      <c r="E22" s="49"/>
      <c r="F22" s="49"/>
      <c r="G22" s="49"/>
      <c r="H22" s="49"/>
      <c r="I22" s="49"/>
      <c r="J22" s="49"/>
    </row>
    <row r="23" spans="1:11" s="5" customFormat="1" ht="4.9000000000000004" customHeight="1">
      <c r="A23" s="49"/>
      <c r="B23" s="121"/>
      <c r="C23" s="170"/>
      <c r="D23" s="170"/>
      <c r="E23" s="49"/>
      <c r="F23" s="49"/>
      <c r="G23" s="49"/>
      <c r="H23" s="49"/>
      <c r="I23" s="49"/>
      <c r="J23" s="49"/>
    </row>
    <row r="24" spans="1:11">
      <c r="A24" s="49"/>
      <c r="B24" s="168" t="s">
        <v>14</v>
      </c>
      <c r="C24" s="169"/>
      <c r="D24" s="117">
        <f>'Kunden ohne Leistungsmessung'!I37</f>
        <v>0</v>
      </c>
      <c r="E24" s="49"/>
      <c r="F24" s="49"/>
      <c r="G24" s="49"/>
      <c r="H24" s="49"/>
      <c r="I24" s="49"/>
      <c r="J24" s="49"/>
    </row>
    <row r="25" spans="1:11" s="5" customFormat="1" ht="4.9000000000000004" customHeight="1">
      <c r="A25" s="49"/>
      <c r="B25" s="118"/>
      <c r="C25" s="171"/>
      <c r="D25" s="171"/>
      <c r="E25" s="49"/>
      <c r="F25" s="49"/>
      <c r="G25" s="49"/>
      <c r="H25" s="49"/>
      <c r="I25" s="49"/>
      <c r="J25" s="49"/>
    </row>
    <row r="26" spans="1:11">
      <c r="A26" s="49"/>
      <c r="B26" s="172" t="s">
        <v>23</v>
      </c>
      <c r="C26" s="173"/>
      <c r="D26" s="119">
        <f>'Kunden ohne Leistungsmessung'!I39</f>
        <v>9.2480000000000007E-2</v>
      </c>
      <c r="E26" s="49"/>
      <c r="F26" s="49"/>
      <c r="G26" s="49"/>
      <c r="H26" s="49"/>
      <c r="I26" s="49"/>
      <c r="J26" s="49"/>
    </row>
    <row r="27" spans="1:11">
      <c r="A27" s="49"/>
      <c r="B27" s="118"/>
      <c r="C27" s="174"/>
      <c r="D27" s="174"/>
      <c r="E27" s="49"/>
      <c r="F27" s="49"/>
      <c r="G27" s="49"/>
      <c r="H27" s="49"/>
      <c r="I27" s="49"/>
      <c r="J27" s="49"/>
      <c r="K27" s="5"/>
    </row>
    <row r="28" spans="1:11">
      <c r="A28" s="49"/>
      <c r="B28" s="114"/>
      <c r="C28" s="167"/>
      <c r="D28" s="167"/>
      <c r="E28" s="49"/>
      <c r="F28" s="49"/>
      <c r="G28" s="49"/>
      <c r="H28" s="49"/>
      <c r="I28" s="49"/>
      <c r="J28" s="49"/>
      <c r="K28" s="5"/>
    </row>
    <row r="29" spans="1:11">
      <c r="A29" s="49"/>
      <c r="B29" s="114" t="s">
        <v>2</v>
      </c>
      <c r="C29" s="167"/>
      <c r="D29" s="167"/>
      <c r="E29" s="49"/>
      <c r="F29" s="49"/>
      <c r="G29" s="49"/>
      <c r="H29" s="49"/>
      <c r="I29" s="49"/>
      <c r="J29" s="49"/>
      <c r="K29" s="5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5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5"/>
    </row>
    <row r="33" spans="1:1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5"/>
    </row>
  </sheetData>
  <mergeCells count="28">
    <mergeCell ref="B12:C12"/>
    <mergeCell ref="C3:D3"/>
    <mergeCell ref="C5:D5"/>
    <mergeCell ref="B6:C6"/>
    <mergeCell ref="B2:D2"/>
    <mergeCell ref="B4:D4"/>
    <mergeCell ref="C7:D7"/>
    <mergeCell ref="B8:C8"/>
    <mergeCell ref="C9:D9"/>
    <mergeCell ref="B10:C10"/>
    <mergeCell ref="C11:D11"/>
    <mergeCell ref="C13:D13"/>
    <mergeCell ref="B14:C14"/>
    <mergeCell ref="C15:D15"/>
    <mergeCell ref="C17:D17"/>
    <mergeCell ref="B16:D16"/>
    <mergeCell ref="C29:D29"/>
    <mergeCell ref="B18:C18"/>
    <mergeCell ref="C19:D19"/>
    <mergeCell ref="B20:C20"/>
    <mergeCell ref="C21:D21"/>
    <mergeCell ref="B22:C22"/>
    <mergeCell ref="C23:D23"/>
    <mergeCell ref="B24:C24"/>
    <mergeCell ref="C25:D25"/>
    <mergeCell ref="B26:C26"/>
    <mergeCell ref="C27:D27"/>
    <mergeCell ref="C28:D28"/>
  </mergeCells>
  <pageMargins left="0.7" right="0.7" top="0.78740157499999996" bottom="0.78740157499999996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6065-491A-483F-AEC7-1A9F8366FC71}">
  <dimension ref="A1:I45"/>
  <sheetViews>
    <sheetView tabSelected="1" zoomScale="80" zoomScaleNormal="80" workbookViewId="0">
      <selection activeCell="D27" sqref="D27"/>
    </sheetView>
  </sheetViews>
  <sheetFormatPr baseColWidth="10" defaultColWidth="0" defaultRowHeight="14.5" zeroHeight="1"/>
  <cols>
    <col min="1" max="2" width="11.453125" customWidth="1"/>
    <col min="3" max="3" width="16.26953125" customWidth="1"/>
    <col min="4" max="4" width="18.54296875" customWidth="1"/>
    <col min="5" max="5" width="16.54296875" customWidth="1"/>
    <col min="6" max="6" width="16.7265625" customWidth="1"/>
    <col min="7" max="7" width="17.453125" customWidth="1"/>
    <col min="8" max="9" width="11.453125" customWidth="1"/>
    <col min="10" max="16384" width="11.453125" hidden="1"/>
  </cols>
  <sheetData>
    <row r="1" spans="1:9" ht="15.5">
      <c r="A1" s="5"/>
      <c r="B1" s="185" t="s">
        <v>81</v>
      </c>
      <c r="C1" s="185"/>
      <c r="D1" s="185"/>
      <c r="E1" s="185"/>
      <c r="F1" s="185"/>
      <c r="G1" s="185"/>
      <c r="H1" s="5"/>
      <c r="I1" s="5"/>
    </row>
    <row r="2" spans="1:9" ht="15" thickBot="1">
      <c r="A2" s="5"/>
      <c r="B2" s="5"/>
      <c r="C2" s="5"/>
      <c r="D2" s="5"/>
      <c r="E2" s="5"/>
      <c r="F2" s="5"/>
      <c r="G2" s="5"/>
      <c r="H2" s="5"/>
      <c r="I2" s="5"/>
    </row>
    <row r="3" spans="1:9" ht="56">
      <c r="A3" s="5"/>
      <c r="B3" s="21" t="s">
        <v>53</v>
      </c>
      <c r="C3" s="188" t="s">
        <v>5</v>
      </c>
      <c r="D3" s="189"/>
      <c r="E3" s="22" t="s">
        <v>9</v>
      </c>
      <c r="F3" s="23" t="s">
        <v>54</v>
      </c>
      <c r="G3" s="23" t="s">
        <v>55</v>
      </c>
      <c r="H3" s="5"/>
      <c r="I3" s="5"/>
    </row>
    <row r="4" spans="1:9">
      <c r="A4" s="5"/>
      <c r="B4" s="24"/>
      <c r="C4" s="190" t="s">
        <v>56</v>
      </c>
      <c r="D4" s="187"/>
      <c r="E4" s="25" t="s">
        <v>57</v>
      </c>
      <c r="F4" s="26" t="s">
        <v>58</v>
      </c>
      <c r="G4" s="26" t="s">
        <v>59</v>
      </c>
      <c r="H4" s="5"/>
      <c r="I4" s="5"/>
    </row>
    <row r="5" spans="1:9" ht="15" thickBot="1">
      <c r="A5" s="5"/>
      <c r="B5" s="24" t="s">
        <v>60</v>
      </c>
      <c r="C5" s="27" t="s">
        <v>61</v>
      </c>
      <c r="D5" s="28" t="s">
        <v>62</v>
      </c>
      <c r="E5" s="29" t="s">
        <v>63</v>
      </c>
      <c r="F5" s="30" t="s">
        <v>64</v>
      </c>
      <c r="G5" s="30" t="s">
        <v>65</v>
      </c>
      <c r="H5" s="5"/>
      <c r="I5" s="5"/>
    </row>
    <row r="6" spans="1:9" ht="15" thickBot="1">
      <c r="A6" s="5"/>
      <c r="B6" s="6">
        <v>1</v>
      </c>
      <c r="C6" s="19">
        <v>0</v>
      </c>
      <c r="D6" s="20">
        <v>10000</v>
      </c>
      <c r="E6" s="14">
        <v>0</v>
      </c>
      <c r="F6" s="13">
        <v>0</v>
      </c>
      <c r="G6" s="15">
        <v>2.3120000000000003</v>
      </c>
      <c r="H6" s="5"/>
      <c r="I6" s="5"/>
    </row>
    <row r="7" spans="1:9" ht="15" thickBot="1">
      <c r="A7" s="5"/>
      <c r="B7" s="6">
        <v>2</v>
      </c>
      <c r="C7" s="10">
        <v>10001</v>
      </c>
      <c r="D7" s="16">
        <v>20000</v>
      </c>
      <c r="E7" s="17">
        <v>231.2</v>
      </c>
      <c r="F7" s="16">
        <v>10000</v>
      </c>
      <c r="G7" s="18">
        <v>2.0731000000000002</v>
      </c>
      <c r="H7" s="5"/>
      <c r="I7" s="5"/>
    </row>
    <row r="8" spans="1:9" ht="15" thickBot="1">
      <c r="A8" s="5"/>
      <c r="B8" s="6">
        <v>3</v>
      </c>
      <c r="C8" s="7">
        <v>20001</v>
      </c>
      <c r="D8" s="13">
        <v>100000</v>
      </c>
      <c r="E8" s="14">
        <v>438.51</v>
      </c>
      <c r="F8" s="13">
        <v>20000</v>
      </c>
      <c r="G8" s="15">
        <v>1.9762</v>
      </c>
      <c r="H8" s="5"/>
      <c r="I8" s="5"/>
    </row>
    <row r="9" spans="1:9" ht="15" thickBot="1">
      <c r="A9" s="5"/>
      <c r="B9" s="6">
        <v>4</v>
      </c>
      <c r="C9" s="10">
        <v>100001</v>
      </c>
      <c r="D9" s="16">
        <v>250000</v>
      </c>
      <c r="E9" s="17">
        <v>2019.47</v>
      </c>
      <c r="F9" s="16">
        <v>100000</v>
      </c>
      <c r="G9" s="18">
        <v>1.9462999999999999</v>
      </c>
      <c r="H9" s="5"/>
      <c r="I9" s="5"/>
    </row>
    <row r="10" spans="1:9" ht="15" thickBot="1">
      <c r="A10" s="5"/>
      <c r="B10" s="6">
        <v>5</v>
      </c>
      <c r="C10" s="7">
        <v>250001</v>
      </c>
      <c r="D10" s="13">
        <v>500000</v>
      </c>
      <c r="E10" s="14">
        <v>4938.92</v>
      </c>
      <c r="F10" s="13">
        <v>250000</v>
      </c>
      <c r="G10" s="15">
        <v>1.8956</v>
      </c>
      <c r="H10" s="5"/>
      <c r="I10" s="5"/>
    </row>
    <row r="11" spans="1:9" ht="15" thickBot="1">
      <c r="A11" s="5"/>
      <c r="B11" s="6">
        <v>6</v>
      </c>
      <c r="C11" s="10">
        <v>500001</v>
      </c>
      <c r="D11" s="16">
        <v>1000000</v>
      </c>
      <c r="E11" s="17">
        <v>9677.92</v>
      </c>
      <c r="F11" s="16">
        <v>500000</v>
      </c>
      <c r="G11" s="18">
        <v>1.8589</v>
      </c>
      <c r="H11" s="5"/>
      <c r="I11" s="5"/>
    </row>
    <row r="12" spans="1:9" ht="15" thickBot="1">
      <c r="A12" s="5"/>
      <c r="B12" s="6">
        <v>7</v>
      </c>
      <c r="C12" s="7">
        <v>1000001</v>
      </c>
      <c r="D12" s="13"/>
      <c r="E12" s="14">
        <v>18972.419999999998</v>
      </c>
      <c r="F12" s="13">
        <v>1000000</v>
      </c>
      <c r="G12" s="15">
        <v>1.7046999999999999</v>
      </c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 ht="15.5">
      <c r="A14" s="5"/>
      <c r="B14" s="185" t="s">
        <v>82</v>
      </c>
      <c r="C14" s="185"/>
      <c r="D14" s="185"/>
      <c r="E14" s="185"/>
      <c r="F14" s="185"/>
      <c r="G14" s="185"/>
      <c r="H14" s="5"/>
      <c r="I14" s="5"/>
    </row>
    <row r="15" spans="1:9" ht="15.75" hidden="1" customHeight="1">
      <c r="A15" s="5"/>
      <c r="B15" s="5"/>
      <c r="C15" s="5"/>
      <c r="D15" s="5"/>
      <c r="E15" s="5"/>
      <c r="F15" s="5"/>
      <c r="G15" s="5"/>
      <c r="H15" s="5"/>
      <c r="I15" s="5"/>
    </row>
    <row r="16" spans="1:9" hidden="1">
      <c r="A16" s="5"/>
      <c r="B16" s="5"/>
      <c r="C16" s="5"/>
      <c r="D16" s="5"/>
      <c r="E16" s="5"/>
      <c r="F16" s="5"/>
      <c r="G16" s="5"/>
      <c r="H16" s="5"/>
      <c r="I16" s="5"/>
    </row>
    <row r="17" spans="1:9" ht="15" thickBot="1">
      <c r="A17" s="5"/>
      <c r="B17" s="5"/>
      <c r="C17" s="5"/>
      <c r="D17" s="5"/>
      <c r="E17" s="5"/>
      <c r="F17" s="5"/>
      <c r="G17" s="5"/>
      <c r="H17" s="5"/>
      <c r="I17" s="5"/>
    </row>
    <row r="18" spans="1:9" ht="56">
      <c r="A18" s="5"/>
      <c r="B18" s="31" t="s">
        <v>53</v>
      </c>
      <c r="C18" s="191" t="s">
        <v>5</v>
      </c>
      <c r="D18" s="189"/>
      <c r="E18" s="31" t="s">
        <v>9</v>
      </c>
      <c r="F18" s="23" t="s">
        <v>54</v>
      </c>
      <c r="G18" s="23" t="s">
        <v>55</v>
      </c>
      <c r="H18" s="5"/>
      <c r="I18" s="5"/>
    </row>
    <row r="19" spans="1:9">
      <c r="A19" s="5"/>
      <c r="B19" s="26"/>
      <c r="C19" s="186" t="s">
        <v>56</v>
      </c>
      <c r="D19" s="187"/>
      <c r="E19" s="26" t="s">
        <v>57</v>
      </c>
      <c r="F19" s="26" t="s">
        <v>58</v>
      </c>
      <c r="G19" s="26" t="s">
        <v>59</v>
      </c>
      <c r="H19" s="5"/>
      <c r="I19" s="5"/>
    </row>
    <row r="20" spans="1:9" ht="15" thickBot="1">
      <c r="A20" s="5"/>
      <c r="B20" s="26" t="s">
        <v>60</v>
      </c>
      <c r="C20" s="32" t="s">
        <v>61</v>
      </c>
      <c r="D20" s="29" t="s">
        <v>62</v>
      </c>
      <c r="E20" s="30" t="s">
        <v>63</v>
      </c>
      <c r="F20" s="30" t="s">
        <v>64</v>
      </c>
      <c r="G20" s="30" t="s">
        <v>65</v>
      </c>
      <c r="H20" s="5"/>
      <c r="I20" s="5"/>
    </row>
    <row r="21" spans="1:9" ht="15" thickBot="1">
      <c r="A21" s="5"/>
      <c r="B21" s="6">
        <v>1</v>
      </c>
      <c r="C21" s="7">
        <v>0</v>
      </c>
      <c r="D21" s="7">
        <v>1750000</v>
      </c>
      <c r="E21" s="8">
        <v>0</v>
      </c>
      <c r="F21" s="7">
        <v>0</v>
      </c>
      <c r="G21" s="9">
        <v>0.55679999999999996</v>
      </c>
      <c r="H21" s="5"/>
      <c r="I21" s="5"/>
    </row>
    <row r="22" spans="1:9" ht="15" thickBot="1">
      <c r="A22" s="5"/>
      <c r="B22" s="6">
        <v>2</v>
      </c>
      <c r="C22" s="10">
        <v>1750001</v>
      </c>
      <c r="D22" s="10">
        <v>2000000</v>
      </c>
      <c r="E22" s="11">
        <v>9744</v>
      </c>
      <c r="F22" s="10">
        <v>1750000</v>
      </c>
      <c r="G22" s="12">
        <v>0.52129999999999999</v>
      </c>
      <c r="H22" s="5"/>
      <c r="I22" s="5"/>
    </row>
    <row r="23" spans="1:9" ht="15" thickBot="1">
      <c r="A23" s="5"/>
      <c r="B23" s="6">
        <v>3</v>
      </c>
      <c r="C23" s="7">
        <v>2000001</v>
      </c>
      <c r="D23" s="7">
        <v>3000000</v>
      </c>
      <c r="E23" s="8">
        <v>11047.25</v>
      </c>
      <c r="F23" s="7">
        <v>2000000</v>
      </c>
      <c r="G23" s="9">
        <v>0.50449999999999995</v>
      </c>
      <c r="H23" s="5"/>
      <c r="I23" s="5"/>
    </row>
    <row r="24" spans="1:9" ht="15" thickBot="1">
      <c r="A24" s="5"/>
      <c r="B24" s="6">
        <v>4</v>
      </c>
      <c r="C24" s="10">
        <v>3000001</v>
      </c>
      <c r="D24" s="10">
        <v>5000000</v>
      </c>
      <c r="E24" s="11">
        <v>16092.25</v>
      </c>
      <c r="F24" s="10">
        <v>3000000</v>
      </c>
      <c r="G24" s="12">
        <v>0.47220000000000001</v>
      </c>
      <c r="H24" s="5"/>
      <c r="I24" s="5"/>
    </row>
    <row r="25" spans="1:9" ht="15" thickBot="1">
      <c r="A25" s="5"/>
      <c r="B25" s="6">
        <v>5</v>
      </c>
      <c r="C25" s="7">
        <v>5000001</v>
      </c>
      <c r="D25" s="7">
        <v>7500000</v>
      </c>
      <c r="E25" s="8">
        <v>25536.25</v>
      </c>
      <c r="F25" s="7">
        <v>5000000</v>
      </c>
      <c r="G25" s="9">
        <v>0.43710000000000004</v>
      </c>
      <c r="H25" s="5"/>
      <c r="I25" s="5"/>
    </row>
    <row r="26" spans="1:9" ht="15" thickBot="1">
      <c r="A26" s="5"/>
      <c r="B26" s="6">
        <v>6</v>
      </c>
      <c r="C26" s="10">
        <v>7500001</v>
      </c>
      <c r="D26" s="10">
        <v>10000000</v>
      </c>
      <c r="E26" s="11">
        <v>36463.75</v>
      </c>
      <c r="F26" s="10">
        <v>7500000</v>
      </c>
      <c r="G26" s="12">
        <v>0.40959999999999996</v>
      </c>
      <c r="H26" s="5"/>
      <c r="I26" s="5"/>
    </row>
    <row r="27" spans="1:9" ht="15" thickBot="1">
      <c r="A27" s="5"/>
      <c r="B27" s="6">
        <v>7</v>
      </c>
      <c r="C27" s="7">
        <v>10000001</v>
      </c>
      <c r="D27" s="7">
        <v>25000000</v>
      </c>
      <c r="E27" s="8">
        <v>46703.75</v>
      </c>
      <c r="F27" s="7">
        <v>10000000</v>
      </c>
      <c r="G27" s="9">
        <v>0.3614</v>
      </c>
      <c r="H27" s="5"/>
      <c r="I27" s="5"/>
    </row>
    <row r="28" spans="1:9" ht="15" thickBot="1">
      <c r="A28" s="5"/>
      <c r="B28" s="6">
        <v>8</v>
      </c>
      <c r="C28" s="10">
        <v>25000001</v>
      </c>
      <c r="D28" s="10"/>
      <c r="E28" s="11">
        <v>100913.75</v>
      </c>
      <c r="F28" s="10">
        <v>25000000</v>
      </c>
      <c r="G28" s="12">
        <v>0.28760000000000002</v>
      </c>
      <c r="H28" s="5"/>
      <c r="I28" s="5"/>
    </row>
    <row r="29" spans="1:9">
      <c r="A29" s="5"/>
      <c r="B29" s="44"/>
      <c r="C29" s="44"/>
      <c r="D29" s="44"/>
      <c r="E29" s="44"/>
      <c r="F29" s="44"/>
      <c r="G29" s="44"/>
      <c r="H29" s="5"/>
      <c r="I29" s="5"/>
    </row>
    <row r="30" spans="1:9" ht="15.5">
      <c r="A30" s="5"/>
      <c r="B30" s="192" t="s">
        <v>83</v>
      </c>
      <c r="C30" s="192"/>
      <c r="D30" s="192"/>
      <c r="E30" s="192"/>
      <c r="F30" s="192"/>
      <c r="G30" s="192"/>
      <c r="H30" s="5"/>
      <c r="I30" s="5"/>
    </row>
    <row r="31" spans="1:9" ht="15" thickBot="1">
      <c r="A31" s="5"/>
      <c r="B31" s="44"/>
      <c r="C31" s="44"/>
      <c r="D31" s="44"/>
      <c r="E31" s="44"/>
      <c r="F31" s="44"/>
      <c r="G31" s="44"/>
      <c r="H31" s="5"/>
      <c r="I31" s="5"/>
    </row>
    <row r="32" spans="1:9" ht="56">
      <c r="A32" s="5"/>
      <c r="B32" s="31" t="s">
        <v>53</v>
      </c>
      <c r="C32" s="191" t="s">
        <v>66</v>
      </c>
      <c r="D32" s="189"/>
      <c r="E32" s="31" t="s">
        <v>9</v>
      </c>
      <c r="F32" s="23" t="s">
        <v>67</v>
      </c>
      <c r="G32" s="23" t="s">
        <v>68</v>
      </c>
      <c r="H32" s="5"/>
      <c r="I32" s="5"/>
    </row>
    <row r="33" spans="1:9">
      <c r="A33" s="5"/>
      <c r="B33" s="26"/>
      <c r="C33" s="186" t="s">
        <v>56</v>
      </c>
      <c r="D33" s="187"/>
      <c r="E33" s="26" t="s">
        <v>57</v>
      </c>
      <c r="F33" s="26" t="s">
        <v>69</v>
      </c>
      <c r="G33" s="26" t="s">
        <v>70</v>
      </c>
      <c r="H33" s="5"/>
      <c r="I33" s="5"/>
    </row>
    <row r="34" spans="1:9" ht="15" thickBot="1">
      <c r="A34" s="5"/>
      <c r="B34" s="33" t="s">
        <v>60</v>
      </c>
      <c r="C34" s="34" t="s">
        <v>71</v>
      </c>
      <c r="D34" s="28" t="s">
        <v>72</v>
      </c>
      <c r="E34" s="35" t="s">
        <v>63</v>
      </c>
      <c r="F34" s="35" t="s">
        <v>73</v>
      </c>
      <c r="G34" s="35" t="s">
        <v>74</v>
      </c>
      <c r="H34" s="5"/>
      <c r="I34" s="5"/>
    </row>
    <row r="35" spans="1:9" ht="15" thickBot="1">
      <c r="A35" s="5"/>
      <c r="B35" s="6">
        <v>1</v>
      </c>
      <c r="C35" s="13">
        <v>0</v>
      </c>
      <c r="D35" s="13">
        <v>750</v>
      </c>
      <c r="E35" s="36">
        <v>0</v>
      </c>
      <c r="F35" s="13">
        <v>0</v>
      </c>
      <c r="G35" s="37">
        <v>24.997</v>
      </c>
      <c r="H35" s="5"/>
      <c r="I35" s="5"/>
    </row>
    <row r="36" spans="1:9" ht="15" thickBot="1">
      <c r="A36" s="5"/>
      <c r="B36" s="6">
        <v>2</v>
      </c>
      <c r="C36" s="16">
        <v>751</v>
      </c>
      <c r="D36" s="16">
        <v>1500</v>
      </c>
      <c r="E36" s="38">
        <v>18747.75</v>
      </c>
      <c r="F36" s="16">
        <v>750</v>
      </c>
      <c r="G36" s="39">
        <v>23.094000000000001</v>
      </c>
      <c r="H36" s="5"/>
      <c r="I36" s="5"/>
    </row>
    <row r="37" spans="1:9" ht="15" thickBot="1">
      <c r="A37" s="5"/>
      <c r="B37" s="6">
        <v>3</v>
      </c>
      <c r="C37" s="13">
        <v>1501</v>
      </c>
      <c r="D37" s="13">
        <v>3000</v>
      </c>
      <c r="E37" s="36">
        <v>36068.25</v>
      </c>
      <c r="F37" s="13">
        <v>1500</v>
      </c>
      <c r="G37" s="37">
        <v>21.097000000000001</v>
      </c>
      <c r="H37" s="5"/>
      <c r="I37" s="5"/>
    </row>
    <row r="38" spans="1:9" ht="15" thickBot="1">
      <c r="A38" s="5"/>
      <c r="B38" s="6">
        <v>4</v>
      </c>
      <c r="C38" s="16">
        <v>3001</v>
      </c>
      <c r="D38" s="16">
        <v>5000</v>
      </c>
      <c r="E38" s="38">
        <v>67713.75</v>
      </c>
      <c r="F38" s="16">
        <v>3000</v>
      </c>
      <c r="G38" s="39">
        <v>19.09</v>
      </c>
      <c r="H38" s="5"/>
      <c r="I38" s="5"/>
    </row>
    <row r="39" spans="1:9" ht="15" thickBot="1">
      <c r="A39" s="5"/>
      <c r="B39" s="6">
        <v>5</v>
      </c>
      <c r="C39" s="13">
        <v>5001</v>
      </c>
      <c r="D39" s="13">
        <v>7500</v>
      </c>
      <c r="E39" s="36">
        <v>105893.75</v>
      </c>
      <c r="F39" s="13">
        <v>5000</v>
      </c>
      <c r="G39" s="37">
        <v>17.577999999999999</v>
      </c>
      <c r="H39" s="5"/>
      <c r="I39" s="5"/>
    </row>
    <row r="40" spans="1:9" ht="15" thickBot="1">
      <c r="A40" s="5"/>
      <c r="B40" s="6">
        <v>6</v>
      </c>
      <c r="C40" s="16">
        <v>7501</v>
      </c>
      <c r="D40" s="16">
        <v>10000</v>
      </c>
      <c r="E40" s="38">
        <v>149838.75</v>
      </c>
      <c r="F40" s="16">
        <v>7500</v>
      </c>
      <c r="G40" s="39">
        <v>16.588999999999999</v>
      </c>
      <c r="H40" s="5"/>
      <c r="I40" s="5"/>
    </row>
    <row r="41" spans="1:9" ht="15" thickBot="1">
      <c r="A41" s="5"/>
      <c r="B41" s="6">
        <v>7</v>
      </c>
      <c r="C41" s="13">
        <v>10001</v>
      </c>
      <c r="D41" s="13">
        <v>25000</v>
      </c>
      <c r="E41" s="36">
        <v>191311.25</v>
      </c>
      <c r="F41" s="13">
        <v>10000</v>
      </c>
      <c r="G41" s="37">
        <v>15.292</v>
      </c>
      <c r="H41" s="5"/>
      <c r="I41" s="5"/>
    </row>
    <row r="42" spans="1:9" ht="15" thickBot="1">
      <c r="A42" s="5"/>
      <c r="B42" s="6">
        <v>8</v>
      </c>
      <c r="C42" s="16">
        <v>25001</v>
      </c>
      <c r="D42" s="16">
        <v>50000</v>
      </c>
      <c r="E42" s="38">
        <v>420691.25</v>
      </c>
      <c r="F42" s="16">
        <v>25000</v>
      </c>
      <c r="G42" s="39">
        <v>14.538</v>
      </c>
      <c r="H42" s="5"/>
      <c r="I42" s="5"/>
    </row>
    <row r="43" spans="1:9" ht="15" thickBot="1">
      <c r="A43" s="5"/>
      <c r="B43" s="6">
        <v>9</v>
      </c>
      <c r="C43" s="13">
        <v>50001</v>
      </c>
      <c r="D43" s="13">
        <v>75000</v>
      </c>
      <c r="E43" s="36">
        <v>784141.25</v>
      </c>
      <c r="F43" s="13">
        <v>50000</v>
      </c>
      <c r="G43" s="37">
        <v>14.341999999999999</v>
      </c>
      <c r="H43" s="5"/>
      <c r="I43" s="5"/>
    </row>
    <row r="44" spans="1:9" ht="15" thickBot="1">
      <c r="A44" s="5"/>
      <c r="B44" s="6">
        <v>10</v>
      </c>
      <c r="C44" s="16">
        <v>75001</v>
      </c>
      <c r="D44" s="16"/>
      <c r="E44" s="38">
        <v>1142691.25</v>
      </c>
      <c r="F44" s="16">
        <v>75000</v>
      </c>
      <c r="G44" s="39">
        <v>14.219999999999999</v>
      </c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</sheetData>
  <sheetProtection algorithmName="SHA-512" hashValue="0fkCMATZigdu4vt2L1DwaHCE9HByqVZkdP2OzGPGoDdzFBd6if2qEcQpALHxiOdjI+DmoiIPwPH/0RufF/sKoA==" saltValue="XvwBDS6QaUXH4qUtHxrEOg==" spinCount="100000" sheet="1" objects="1" scenarios="1"/>
  <dataConsolidate/>
  <mergeCells count="9">
    <mergeCell ref="B1:G1"/>
    <mergeCell ref="B14:G14"/>
    <mergeCell ref="C33:D33"/>
    <mergeCell ref="C3:D3"/>
    <mergeCell ref="C4:D4"/>
    <mergeCell ref="C18:D18"/>
    <mergeCell ref="C19:D19"/>
    <mergeCell ref="B30:G30"/>
    <mergeCell ref="C32:D32"/>
  </mergeCells>
  <phoneticPr fontId="8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C8F967ACA69E4AA0E7848E54098FFC" ma:contentTypeVersion="15" ma:contentTypeDescription="Ein neues Dokument erstellen." ma:contentTypeScope="" ma:versionID="c900fc4726ea2ff8e83a3441842b7601">
  <xsd:schema xmlns:xsd="http://www.w3.org/2001/XMLSchema" xmlns:xs="http://www.w3.org/2001/XMLSchema" xmlns:p="http://schemas.microsoft.com/office/2006/metadata/properties" xmlns:ns2="5af1a998-24d1-4c32-a8db-69236d505368" xmlns:ns3="cdd1f371-b55f-4431-bfbc-b81f948b4331" targetNamespace="http://schemas.microsoft.com/office/2006/metadata/properties" ma:root="true" ma:fieldsID="67cff06a8f4ba48784668fdf0196580e" ns2:_="" ns3:_="">
    <xsd:import namespace="5af1a998-24d1-4c32-a8db-69236d505368"/>
    <xsd:import namespace="cdd1f371-b55f-4431-bfbc-b81f948b4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a998-24d1-4c32-a8db-69236d505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ca6cfcd-1283-44b1-8f7c-f27379dbf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1f371-b55f-4431-bfbc-b81f948b4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7641e5-c506-4a45-adf4-a96c38f47217}" ma:internalName="TaxCatchAll" ma:showField="CatchAllData" ma:web="cdd1f371-b55f-4431-bfbc-b81f948b4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a998-24d1-4c32-a8db-69236d505368">
      <Terms xmlns="http://schemas.microsoft.com/office/infopath/2007/PartnerControls"/>
    </lcf76f155ced4ddcb4097134ff3c332f>
    <TaxCatchAll xmlns="cdd1f371-b55f-4431-bfbc-b81f948b4331" xsi:nil="true"/>
  </documentManagement>
</p:properties>
</file>

<file path=customXml/itemProps1.xml><?xml version="1.0" encoding="utf-8"?>
<ds:datastoreItem xmlns:ds="http://schemas.openxmlformats.org/officeDocument/2006/customXml" ds:itemID="{ECCA398C-174B-4528-82DD-D13E1DD93263}"/>
</file>

<file path=customXml/itemProps2.xml><?xml version="1.0" encoding="utf-8"?>
<ds:datastoreItem xmlns:ds="http://schemas.openxmlformats.org/officeDocument/2006/customXml" ds:itemID="{F4111C4B-4FD6-4894-8001-BE91F96CF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11B00-C5B6-4916-B676-17F73C181538}">
  <ds:schemaRefs>
    <ds:schemaRef ds:uri="http://schemas.microsoft.com/office/2006/metadata/properties"/>
    <ds:schemaRef ds:uri="http://schemas.microsoft.com/office/infopath/2007/PartnerControls"/>
    <ds:schemaRef ds:uri="46c7f1e3-8063-47db-b6fe-cb82c981c579"/>
    <ds:schemaRef ds:uri="ed4c6e1e-c53d-4ef1-aeab-ff9df353d757"/>
  </ds:schemaRefs>
</ds:datastoreItem>
</file>

<file path=docMetadata/LabelInfo.xml><?xml version="1.0" encoding="utf-8"?>
<clbl:labelList xmlns:clbl="http://schemas.microsoft.com/office/2020/mipLabelMetadata">
  <clbl:label id="{3a549ddf-1057-4531-a8e5-ab96ec833b8b}" enabled="0" method="" siteId="{3a549ddf-1057-4531-a8e5-ab96ec833b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Kunden mit Leistungsmessung </vt:lpstr>
      <vt:lpstr>Kunden ohne Leistungsmessung</vt:lpstr>
      <vt:lpstr>Ergebnisse</vt:lpstr>
      <vt:lpstr>Netzentgelte 2026</vt:lpstr>
      <vt:lpstr>Ergebnisse!Druckbereich</vt:lpstr>
      <vt:lpstr>'Kunden mit Leistungsmessung '!Druckbereich</vt:lpstr>
      <vt:lpstr>'Kunden ohne Leistungsmessung'!Druckbereich</vt:lpstr>
    </vt:vector>
  </TitlesOfParts>
  <Manager/>
  <Company>Stadtwerke Stuttgart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Juszczuk, Mariola</dc:creator>
  <cp:keywords/>
  <dc:description/>
  <cp:lastModifiedBy>Juszczuk, Mariola</cp:lastModifiedBy>
  <cp:revision/>
  <cp:lastPrinted>2024-12-16T21:43:15Z</cp:lastPrinted>
  <dcterms:created xsi:type="dcterms:W3CDTF">2024-12-11T19:11:41Z</dcterms:created>
  <dcterms:modified xsi:type="dcterms:W3CDTF">2025-11-27T18:00:05Z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0x01010014C8F967ACA69E4AA0E7848E54098FFC</vt:lpwstr>
  </property>
  <property fmtid="{D5CDD505-2E9C-101B-9397-08002B2CF9AE}" pid="3" name="MediaServiceImageTags">
    <vt:lpwstr/>
  </property>
</Properties>
</file>